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8"/>
  <workbookPr codeName="EsteLivro"/>
  <mc:AlternateContent xmlns:mc="http://schemas.openxmlformats.org/markup-compatibility/2006">
    <mc:Choice Requires="x15">
      <x15ac:absPath xmlns:x15ac="http://schemas.microsoft.com/office/spreadsheetml/2010/11/ac" url="/Users/ritateixeira/Downloads/"/>
    </mc:Choice>
  </mc:AlternateContent>
  <xr:revisionPtr revIDLastSave="0" documentId="8_{07F5DF0C-0625-C14E-93B1-08C6AC91B89D}" xr6:coauthVersionLast="47" xr6:coauthVersionMax="47" xr10:uidLastSave="{00000000-0000-0000-0000-000000000000}"/>
  <workbookProtection workbookAlgorithmName="SHA-512" workbookHashValue="qtnJb/eNz4PJcepB4kzWJH9d4L0UgEehVV0S5SQakVOmLg4h4g+xoBG5vorX+PB3OCyRFGyxYfecYb8IrSHgQw==" workbookSaltValue="aMxB/FQtzKfDiJXyeT+7uQ==" workbookSpinCount="100000" lockStructure="1"/>
  <bookViews>
    <workbookView xWindow="0" yWindow="680" windowWidth="21080" windowHeight="17160" autoFilterDateGrouping="0" xr2:uid="{00000000-000D-0000-FFFF-FFFF00000000}"/>
  </bookViews>
  <sheets>
    <sheet name="INSTRUÇÕES" sheetId="1" r:id="rId1"/>
    <sheet name="Inquérito de Caracterização" sheetId="2" r:id="rId2"/>
    <sheet name="Sub especialidades" sheetId="4" r:id="rId3"/>
    <sheet name="--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3" i="2"/>
  <c r="I158" i="2"/>
  <c r="H158" i="2"/>
  <c r="F156" i="2"/>
  <c r="D156" i="2"/>
  <c r="P14" i="3" s="1"/>
  <c r="E46" i="2"/>
  <c r="E38" i="2"/>
  <c r="B15" i="2"/>
  <c r="B5" i="1"/>
  <c r="U15" i="3"/>
  <c r="U14" i="3"/>
  <c r="T15" i="3"/>
  <c r="T14" i="3"/>
  <c r="S15" i="3"/>
  <c r="S14" i="3"/>
  <c r="R15" i="3"/>
  <c r="U16" i="3"/>
  <c r="T16" i="3"/>
  <c r="S16" i="3"/>
  <c r="Q15" i="3"/>
  <c r="Q14" i="3"/>
  <c r="P15" i="3"/>
  <c r="O15" i="3"/>
  <c r="O14" i="3"/>
  <c r="N15" i="3"/>
  <c r="N14" i="3"/>
  <c r="M14" i="3"/>
  <c r="M15" i="3"/>
  <c r="L15" i="3"/>
  <c r="J15" i="3"/>
  <c r="R14" i="3" s="1"/>
  <c r="J14" i="3"/>
  <c r="B6" i="1" l="1"/>
  <c r="B7" i="1"/>
  <c r="I151" i="2" l="1"/>
  <c r="F149" i="2"/>
  <c r="H151" i="2"/>
  <c r="D149" i="2"/>
  <c r="B18" i="2"/>
  <c r="B27" i="2"/>
  <c r="H180" i="2"/>
  <c r="E180" i="2"/>
  <c r="G180" i="2"/>
  <c r="I180" i="2" l="1"/>
  <c r="E207" i="2"/>
  <c r="D207" i="2"/>
  <c r="C207" i="2"/>
  <c r="C198" i="2"/>
  <c r="E198" i="2"/>
  <c r="D198" i="2"/>
  <c r="E144" i="2"/>
  <c r="E136" i="2"/>
  <c r="E130" i="2"/>
  <c r="C144" i="2"/>
  <c r="C136" i="2"/>
  <c r="C130" i="2"/>
  <c r="E123" i="2"/>
  <c r="C123" i="2"/>
  <c r="C47" i="2"/>
  <c r="D47" i="2"/>
  <c r="B37" i="2"/>
  <c r="I141" i="2"/>
  <c r="I140" i="2"/>
  <c r="I124" i="2"/>
  <c r="I23" i="2"/>
  <c r="I22" i="2"/>
  <c r="I21" i="2"/>
  <c r="I138" i="2" l="1"/>
  <c r="I175" i="2"/>
  <c r="H175" i="2"/>
  <c r="I174" i="2"/>
  <c r="H174" i="2"/>
  <c r="I177" i="2"/>
  <c r="H177" i="2"/>
  <c r="I176" i="2"/>
  <c r="H176" i="2"/>
  <c r="H208" i="2"/>
  <c r="H199" i="2"/>
  <c r="I67" i="2"/>
  <c r="I66" i="2"/>
  <c r="B28" i="3" l="1"/>
  <c r="B37" i="3" s="1"/>
  <c r="I188" i="2"/>
  <c r="H188" i="2"/>
  <c r="I187" i="2"/>
  <c r="H187" i="2"/>
  <c r="I186" i="2"/>
  <c r="H186" i="2"/>
  <c r="I185" i="2"/>
  <c r="H185" i="2"/>
  <c r="I184" i="2"/>
  <c r="H184" i="2"/>
  <c r="I183" i="2"/>
  <c r="H183" i="2"/>
  <c r="I182" i="2"/>
  <c r="H182" i="2"/>
  <c r="I179" i="2"/>
  <c r="H179" i="2"/>
  <c r="I178" i="2"/>
  <c r="H178" i="2"/>
  <c r="I173" i="2"/>
  <c r="H173" i="2"/>
  <c r="I172" i="2"/>
  <c r="H172" i="2"/>
  <c r="I171" i="2"/>
  <c r="H171" i="2"/>
  <c r="I170" i="2"/>
  <c r="H170" i="2"/>
  <c r="I169" i="2"/>
  <c r="H169" i="2"/>
  <c r="I168" i="2"/>
  <c r="H168" i="2"/>
  <c r="I167" i="2"/>
  <c r="H167" i="2"/>
  <c r="I166" i="2"/>
  <c r="H166" i="2"/>
  <c r="I165" i="2"/>
  <c r="H165" i="2"/>
  <c r="I164" i="2"/>
  <c r="H164" i="2"/>
  <c r="I163" i="2"/>
  <c r="H163" i="2"/>
  <c r="I162" i="2"/>
  <c r="H162" i="2"/>
  <c r="I161" i="2"/>
  <c r="H161" i="2"/>
  <c r="I152" i="2"/>
  <c r="H152" i="2"/>
  <c r="I146" i="2"/>
  <c r="I145" i="2"/>
  <c r="I139" i="2"/>
  <c r="I137" i="2"/>
  <c r="I133" i="2"/>
  <c r="F133" i="2"/>
  <c r="D133" i="2"/>
  <c r="I132" i="2"/>
  <c r="I131" i="2"/>
  <c r="I127" i="2"/>
  <c r="I126" i="2"/>
  <c r="I125" i="2"/>
  <c r="I69" i="2"/>
  <c r="I68" i="2"/>
  <c r="I65" i="2"/>
  <c r="I64" i="2"/>
  <c r="I63" i="2"/>
  <c r="I62" i="2"/>
  <c r="I61" i="2"/>
  <c r="I60" i="2"/>
  <c r="I59" i="2"/>
  <c r="I58" i="2"/>
  <c r="I57" i="2"/>
  <c r="I56" i="2"/>
  <c r="I55" i="2"/>
  <c r="I53" i="2"/>
  <c r="I52" i="2"/>
  <c r="I51" i="2"/>
  <c r="I50" i="2"/>
  <c r="I49" i="2"/>
  <c r="I48" i="2"/>
  <c r="C43" i="2"/>
  <c r="G33" i="2"/>
  <c r="F33" i="2"/>
  <c r="E33" i="2"/>
  <c r="D33" i="2"/>
  <c r="C33" i="2"/>
  <c r="I32" i="2"/>
  <c r="I31" i="2"/>
  <c r="I30" i="2"/>
  <c r="I29" i="2"/>
  <c r="G24" i="2"/>
  <c r="F24" i="2"/>
  <c r="E24" i="2"/>
  <c r="D24" i="2"/>
  <c r="C24" i="2"/>
  <c r="I20" i="2"/>
  <c r="I24" i="2" s="1"/>
  <c r="H9" i="2"/>
  <c r="C8" i="2"/>
  <c r="H5" i="2"/>
  <c r="K15" i="3" l="1"/>
  <c r="I33" i="2"/>
  <c r="B29" i="3"/>
  <c r="B31" i="3"/>
  <c r="B33" i="3"/>
  <c r="B30" i="3"/>
  <c r="B32" i="3"/>
  <c r="B34" i="3"/>
  <c r="B36" i="3" s="1"/>
  <c r="B273" i="3" l="1"/>
  <c r="B2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Eurico Jorge Gaspar</author>
  </authors>
  <commentList>
    <comment ref="C38" authorId="0" shapeId="0" xr:uid="{00000000-0006-0000-0100-000001000000}">
      <text>
        <r>
          <rPr>
            <sz val="9"/>
            <color indexed="81"/>
            <rFont val="Tahoma"/>
            <family val="2"/>
          </rPr>
          <t>Contabilizar todos os internos do 1º ano atribuidos do própro Serviço a 31 de dezembro 2020, mesmo os que estão a fazer estágios noutras instituições.</t>
        </r>
      </text>
    </comment>
    <comment ref="C39" authorId="0" shapeId="0" xr:uid="{00000000-0006-0000-0100-000002000000}">
      <text>
        <r>
          <rPr>
            <sz val="9"/>
            <color indexed="81"/>
            <rFont val="Tahoma"/>
            <family val="2"/>
          </rPr>
          <t>Contabilizar todos os internos do 2º ano atribuidos do própro Serviço a 31 de dezembro 2020, mesmo os que estão a fazer estágios noutras instituições</t>
        </r>
      </text>
    </comment>
    <comment ref="C40" authorId="0" shapeId="0" xr:uid="{00000000-0006-0000-0100-000003000000}">
      <text>
        <r>
          <rPr>
            <sz val="9"/>
            <color indexed="81"/>
            <rFont val="Tahoma"/>
            <family val="2"/>
          </rPr>
          <t>Contabilizar todos os internos do 3º ano atribuidos do própro Serviço a 31 de dezembro 2020, mesmo os que estão a fazer estágios noutras instituições.</t>
        </r>
      </text>
    </comment>
    <comment ref="C41" authorId="0" shapeId="0" xr:uid="{00000000-0006-0000-0100-000004000000}">
      <text>
        <r>
          <rPr>
            <sz val="9"/>
            <color indexed="81"/>
            <rFont val="Tahoma"/>
            <family val="2"/>
          </rPr>
          <t>Contabilizar todos os internos do 4º ano atribuidos do própro Serviço a 31 de dezembro 2020, mesmo os que estão a fazer estágios noutras instituições.</t>
        </r>
      </text>
    </comment>
    <comment ref="C42" authorId="0" shapeId="0" xr:uid="{00000000-0006-0000-0100-000005000000}">
      <text>
        <r>
          <rPr>
            <sz val="9"/>
            <color indexed="81"/>
            <rFont val="Tahoma"/>
            <family val="2"/>
          </rPr>
          <t>Contabilizar todos os internos do 5º ano atribuidos do própro Serviço a 31 de dezembro 2020, mesmo os que estão a fazer estágios noutras instituições.</t>
        </r>
      </text>
    </comment>
    <comment ref="G47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Indicar o somatório de </t>
        </r>
        <r>
          <rPr>
            <u/>
            <sz val="9"/>
            <color indexed="81"/>
            <rFont val="Tahoma"/>
            <family val="2"/>
          </rPr>
          <t>todas</t>
        </r>
        <r>
          <rPr>
            <sz val="9"/>
            <color indexed="81"/>
            <rFont val="Tahoma"/>
            <family val="2"/>
          </rPr>
          <t xml:space="preserve"> as horas semanais em consulta efetuado por </t>
        </r>
        <r>
          <rPr>
            <u/>
            <sz val="9"/>
            <color indexed="81"/>
            <rFont val="Tahoma"/>
            <family val="2"/>
          </rPr>
          <t>todos</t>
        </r>
        <r>
          <rPr>
            <sz val="9"/>
            <color indexed="81"/>
            <rFont val="Tahoma"/>
            <family val="2"/>
          </rPr>
          <t xml:space="preserve"> os médicos da área em análise</t>
        </r>
      </text>
    </comment>
    <comment ref="C48" authorId="0" shapeId="0" xr:uid="{00000000-0006-0000-0100-000007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48" authorId="0" shapeId="0" xr:uid="{00000000-0006-0000-0100-000008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C49" authorId="0" shapeId="0" xr:uid="{00000000-0006-0000-0100-000009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49" authorId="0" shapeId="0" xr:uid="{00000000-0006-0000-0100-00000A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C50" authorId="0" shapeId="0" xr:uid="{00000000-0006-0000-0100-00000B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50" authorId="0" shapeId="0" xr:uid="{00000000-0006-0000-0100-00000C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C51" authorId="0" shapeId="0" xr:uid="{00000000-0006-0000-0100-00000D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51" authorId="0" shapeId="0" xr:uid="{00000000-0006-0000-0100-00000E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C52" authorId="0" shapeId="0" xr:uid="{00000000-0006-0000-0100-00000F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52" authorId="0" shapeId="0" xr:uid="{00000000-0006-0000-0100-000010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C53" authorId="0" shapeId="0" xr:uid="{00000000-0006-0000-0100-000011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53" authorId="0" shapeId="0" xr:uid="{00000000-0006-0000-0100-000012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C55" authorId="0" shapeId="0" xr:uid="{00000000-0006-0000-0100-000013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55" authorId="0" shapeId="0" xr:uid="{00000000-0006-0000-0100-000014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G55" authorId="0" shapeId="0" xr:uid="{00000000-0006-0000-0100-000015000000}">
      <text>
        <r>
          <rPr>
            <sz val="9"/>
            <color indexed="81"/>
            <rFont val="Tahoma"/>
            <family val="2"/>
          </rPr>
          <t>Indicar o somatório de todas as horas semanais em consulta efetuado por todos os médicos da área em análise</t>
        </r>
      </text>
    </comment>
    <comment ref="C56" authorId="0" shapeId="0" xr:uid="{00000000-0006-0000-0100-000016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56" authorId="0" shapeId="0" xr:uid="{00000000-0006-0000-0100-000017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G56" authorId="0" shapeId="0" xr:uid="{00000000-0006-0000-0100-000018000000}">
      <text>
        <r>
          <rPr>
            <sz val="9"/>
            <color indexed="81"/>
            <rFont val="Tahoma"/>
            <family val="2"/>
          </rPr>
          <t>Indicar o somatório de todas as horas semanais em consulta efetuado por todos os médicos da área em análise</t>
        </r>
      </text>
    </comment>
    <comment ref="C57" authorId="0" shapeId="0" xr:uid="{00000000-0006-0000-0100-000019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57" authorId="0" shapeId="0" xr:uid="{00000000-0006-0000-0100-00001A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G57" authorId="0" shapeId="0" xr:uid="{00000000-0006-0000-0100-00001B000000}">
      <text>
        <r>
          <rPr>
            <sz val="9"/>
            <color indexed="81"/>
            <rFont val="Tahoma"/>
            <family val="2"/>
          </rPr>
          <t>Indicar o somatório de todas as horas semanais em consulta efetuado por todos os médicos da área em análise</t>
        </r>
      </text>
    </comment>
    <comment ref="C58" authorId="0" shapeId="0" xr:uid="{00000000-0006-0000-0100-00001C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58" authorId="0" shapeId="0" xr:uid="{00000000-0006-0000-0100-00001D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G58" authorId="0" shapeId="0" xr:uid="{00000000-0006-0000-0100-00001E000000}">
      <text>
        <r>
          <rPr>
            <sz val="9"/>
            <color indexed="81"/>
            <rFont val="Tahoma"/>
            <family val="2"/>
          </rPr>
          <t>Indicar o somatório de todas as horas semanais em consulta efetuado por todos os médicos da área em análise</t>
        </r>
      </text>
    </comment>
    <comment ref="C59" authorId="0" shapeId="0" xr:uid="{00000000-0006-0000-0100-00001F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59" authorId="0" shapeId="0" xr:uid="{00000000-0006-0000-0100-000020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G59" authorId="0" shapeId="0" xr:uid="{00000000-0006-0000-0100-000021000000}">
      <text>
        <r>
          <rPr>
            <sz val="9"/>
            <color indexed="81"/>
            <rFont val="Tahoma"/>
            <family val="2"/>
          </rPr>
          <t>Indicar o somatório de todas as horas semanais em consulta efetuado por todos os médicos da área em análise</t>
        </r>
      </text>
    </comment>
    <comment ref="C60" authorId="0" shapeId="0" xr:uid="{00000000-0006-0000-0100-000022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60" authorId="0" shapeId="0" xr:uid="{00000000-0006-0000-0100-000023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G60" authorId="0" shapeId="0" xr:uid="{00000000-0006-0000-0100-000024000000}">
      <text>
        <r>
          <rPr>
            <sz val="9"/>
            <color indexed="81"/>
            <rFont val="Tahoma"/>
            <family val="2"/>
          </rPr>
          <t>Indicar o somatório de todas as horas semanais em consulta efetuado por todos os médicos da área em análise</t>
        </r>
      </text>
    </comment>
    <comment ref="C61" authorId="0" shapeId="0" xr:uid="{00000000-0006-0000-0100-000025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61" authorId="0" shapeId="0" xr:uid="{00000000-0006-0000-0100-000026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G61" authorId="0" shapeId="0" xr:uid="{00000000-0006-0000-0100-000027000000}">
      <text>
        <r>
          <rPr>
            <sz val="9"/>
            <color indexed="81"/>
            <rFont val="Tahoma"/>
            <family val="2"/>
          </rPr>
          <t>Indicar o somatório de todas as horas semanais em consulta efetuado por todos os médicos da área em análise</t>
        </r>
      </text>
    </comment>
    <comment ref="C62" authorId="0" shapeId="0" xr:uid="{00000000-0006-0000-0100-000028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62" authorId="0" shapeId="0" xr:uid="{00000000-0006-0000-0100-000029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G62" authorId="0" shapeId="0" xr:uid="{00000000-0006-0000-0100-00002A000000}">
      <text>
        <r>
          <rPr>
            <sz val="9"/>
            <color indexed="81"/>
            <rFont val="Tahoma"/>
            <family val="2"/>
          </rPr>
          <t>Indicar o somatório de todas as horas semanais em consulta efetuado por todos os médicos da área em análise</t>
        </r>
      </text>
    </comment>
    <comment ref="C63" authorId="0" shapeId="0" xr:uid="{00000000-0006-0000-0100-00002B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63" authorId="0" shapeId="0" xr:uid="{00000000-0006-0000-0100-00002C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G63" authorId="0" shapeId="0" xr:uid="{00000000-0006-0000-0100-00002D000000}">
      <text>
        <r>
          <rPr>
            <sz val="9"/>
            <color indexed="81"/>
            <rFont val="Tahoma"/>
            <family val="2"/>
          </rPr>
          <t>Indicar o somatório de todas as horas semanais em consulta efetuado por todos os médicos da área em análise</t>
        </r>
      </text>
    </comment>
    <comment ref="C64" authorId="0" shapeId="0" xr:uid="{00000000-0006-0000-0100-00002E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64" authorId="0" shapeId="0" xr:uid="{00000000-0006-0000-0100-00002F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G64" authorId="0" shapeId="0" xr:uid="{00000000-0006-0000-0100-000030000000}">
      <text>
        <r>
          <rPr>
            <sz val="9"/>
            <color indexed="81"/>
            <rFont val="Tahoma"/>
            <family val="2"/>
          </rPr>
          <t>Indicar o somatório de todas as horas semanais em consulta efetuado por todos os médicos da área em análise</t>
        </r>
      </text>
    </comment>
    <comment ref="C65" authorId="0" shapeId="0" xr:uid="{00000000-0006-0000-0100-000031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65" authorId="0" shapeId="0" xr:uid="{00000000-0006-0000-0100-000032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G65" authorId="0" shapeId="0" xr:uid="{00000000-0006-0000-0100-000033000000}">
      <text>
        <r>
          <rPr>
            <sz val="9"/>
            <color indexed="81"/>
            <rFont val="Tahoma"/>
            <family val="2"/>
          </rPr>
          <t>Indicar o somatório de todas as horas semanais em consulta efetuado por todos os médicos da área em análise</t>
        </r>
      </text>
    </comment>
    <comment ref="C66" authorId="0" shapeId="0" xr:uid="{00000000-0006-0000-0100-000034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66" authorId="0" shapeId="0" xr:uid="{00000000-0006-0000-0100-000035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G66" authorId="0" shapeId="0" xr:uid="{00000000-0006-0000-0100-000036000000}">
      <text>
        <r>
          <rPr>
            <sz val="9"/>
            <color indexed="81"/>
            <rFont val="Tahoma"/>
            <family val="2"/>
          </rPr>
          <t>Indicar o somatório de todas as horas semanais em consulta efetuado por todos os médicos da área em análise</t>
        </r>
      </text>
    </comment>
    <comment ref="C67" authorId="0" shapeId="0" xr:uid="{00000000-0006-0000-0100-000037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67" authorId="0" shapeId="0" xr:uid="{00000000-0006-0000-0100-000038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G67" authorId="0" shapeId="0" xr:uid="{00000000-0006-0000-0100-000039000000}">
      <text>
        <r>
          <rPr>
            <sz val="9"/>
            <color indexed="81"/>
            <rFont val="Tahoma"/>
            <family val="2"/>
          </rPr>
          <t>Indicar o somatório de todas as horas semanais em consulta efetuado por todos os médicos da área em análise</t>
        </r>
      </text>
    </comment>
    <comment ref="C68" authorId="0" shapeId="0" xr:uid="{00000000-0006-0000-0100-00003D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68" authorId="0" shapeId="0" xr:uid="{00000000-0006-0000-0100-00003E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G68" authorId="0" shapeId="0" xr:uid="{00000000-0006-0000-0100-00003F000000}">
      <text>
        <r>
          <rPr>
            <sz val="9"/>
            <color indexed="81"/>
            <rFont val="Tahoma"/>
            <family val="2"/>
          </rPr>
          <t>Indicar o somatório de todas as horas semanais em consulta efetuado por todos os médicos da área em análise</t>
        </r>
      </text>
    </comment>
    <comment ref="C69" authorId="0" shapeId="0" xr:uid="{00000000-0006-0000-0100-000040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69" authorId="0" shapeId="0" xr:uid="{00000000-0006-0000-0100-000041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G69" authorId="0" shapeId="0" xr:uid="{00000000-0006-0000-0100-000042000000}">
      <text>
        <r>
          <rPr>
            <sz val="9"/>
            <color indexed="81"/>
            <rFont val="Tahoma"/>
            <family val="2"/>
          </rPr>
          <t>Indicar o somatório de todas as horas semanais em consulta efetuado por todos os médicos da área em análise</t>
        </r>
      </text>
    </comment>
    <comment ref="C72" authorId="0" shapeId="0" xr:uid="{00000000-0006-0000-0100-000043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72" authorId="0" shapeId="0" xr:uid="{00000000-0006-0000-0100-000044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G72" authorId="0" shapeId="0" xr:uid="{00000000-0006-0000-0100-000045000000}">
      <text>
        <r>
          <rPr>
            <sz val="9"/>
            <color indexed="81"/>
            <rFont val="Tahoma"/>
            <family val="2"/>
          </rPr>
          <t>Indicar o somatório de todas as horas semanais em consulta efetuado por todos os médicos da área em análise</t>
        </r>
      </text>
    </comment>
    <comment ref="C73" authorId="0" shapeId="0" xr:uid="{00000000-0006-0000-0100-000046000000}">
      <text>
        <r>
          <rPr>
            <sz val="9"/>
            <color indexed="81"/>
            <rFont val="Tahoma"/>
            <family val="2"/>
          </rPr>
          <t>Indicar o numero máximo de internos que estiveram a fazer o estágio mencionado em simultaneo em qualquer período do ano</t>
        </r>
      </text>
    </comment>
    <comment ref="D73" authorId="0" shapeId="0" xr:uid="{00000000-0006-0000-0100-000047000000}">
      <text>
        <r>
          <rPr>
            <sz val="9"/>
            <color indexed="81"/>
            <rFont val="Tahoma"/>
            <family val="2"/>
          </rPr>
          <t>Indicar o numero máximo de internos pretendidos para o próximo ano a fazer o estágio mencionado em simultaneo em qualquer período do ano</t>
        </r>
      </text>
    </comment>
    <comment ref="G73" authorId="0" shapeId="0" xr:uid="{00000000-0006-0000-0100-000048000000}">
      <text>
        <r>
          <rPr>
            <sz val="9"/>
            <color indexed="81"/>
            <rFont val="Tahoma"/>
            <family val="2"/>
          </rPr>
          <t>Indicar o somatório de todas as horas semanais em consulta efetuado por todos os médicos da área em análise</t>
        </r>
      </text>
    </comment>
    <comment ref="B101" authorId="0" shapeId="0" xr:uid="{00000000-0006-0000-0100-000049000000}">
      <text>
        <r>
          <rPr>
            <sz val="9"/>
            <color indexed="81"/>
            <rFont val="Tahoma"/>
            <family val="2"/>
          </rPr>
          <t>Numero total de horas por dia que tem a equipa tipo (ex. equipa tipo com 2 Pediatras 24 h e 1 Pediatra 12 h e 1 Interno 12 h = 24+24+12+12 = 60 h total por dia). Incluir horas em PF e Prevenção</t>
        </r>
      </text>
    </comment>
    <comment ref="C101" authorId="0" shapeId="0" xr:uid="{00000000-0006-0000-0100-00004A000000}">
      <text>
        <r>
          <rPr>
            <sz val="9"/>
            <color indexed="81"/>
            <rFont val="Tahoma"/>
            <family val="2"/>
          </rPr>
          <t>Numero total de horas por dia que tem a equipa tipo (ex. equipa tipo com 2 Pediatras 24 h e 1 Pediatra 12 h e 1 Interno 12 h = 24+24+12+12 = 60 h total por dia). Incluir horas em PF e Prevenção</t>
        </r>
      </text>
    </comment>
    <comment ref="B102" authorId="0" shapeId="0" xr:uid="{00000000-0006-0000-0100-00004B000000}">
      <text>
        <r>
          <rPr>
            <sz val="9"/>
            <color indexed="81"/>
            <rFont val="Tahoma"/>
            <family val="2"/>
          </rPr>
          <t>Numero total de horas por dia que tem a equipa tipo (ex. equipa tipo com 2 Pediatras 24 h e 1 Pediatra 12 h e 1 Interno 12 h = 24+24+12+12 = 60 h total por dia). Incluir só horas em PF</t>
        </r>
      </text>
    </comment>
    <comment ref="C102" authorId="0" shapeId="0" xr:uid="{00000000-0006-0000-0100-00004C000000}">
      <text>
        <r>
          <rPr>
            <sz val="9"/>
            <color indexed="81"/>
            <rFont val="Tahoma"/>
            <family val="2"/>
          </rPr>
          <t>Numero total de horas por dia que tem a equipa tipo (ex. equipa tipo com 2 Pediatras 24 h e 1 Pediatra 12 h e 1 Interno 12 h = 24+24+12+12 = 60 h total por dia). Incluir só horas em PF</t>
        </r>
      </text>
    </comment>
    <comment ref="B104" authorId="0" shapeId="0" xr:uid="{00000000-0006-0000-0100-00004D000000}">
      <text>
        <r>
          <rPr>
            <sz val="9"/>
            <color indexed="81"/>
            <rFont val="Tahoma"/>
            <family val="2"/>
          </rPr>
          <t>Numero de horas por dia, exclusivamente atribuido a Pediatra especialista (exclui internos)</t>
        </r>
      </text>
    </comment>
    <comment ref="C104" authorId="0" shapeId="0" xr:uid="{00000000-0006-0000-0100-00004E000000}">
      <text>
        <r>
          <rPr>
            <sz val="9"/>
            <color indexed="81"/>
            <rFont val="Tahoma"/>
            <family val="2"/>
          </rPr>
          <t>Numero de horas por dia, exclusivamente atribuido a Pediatra especialista (exclui internos)</t>
        </r>
      </text>
    </comment>
    <comment ref="B152" authorId="0" shapeId="0" xr:uid="{00000000-0006-0000-0100-00004F000000}">
      <text>
        <r>
          <rPr>
            <sz val="9"/>
            <color indexed="81"/>
            <rFont val="Tahoma"/>
            <family val="2"/>
          </rPr>
          <t xml:space="preserve">Contabilizar </t>
        </r>
        <r>
          <rPr>
            <b/>
            <sz val="9"/>
            <color indexed="81"/>
            <rFont val="Tahoma"/>
            <family val="2"/>
          </rPr>
          <t>apenas</t>
        </r>
        <r>
          <rPr>
            <sz val="9"/>
            <color indexed="81"/>
            <rFont val="Tahoma"/>
            <family val="2"/>
          </rPr>
          <t xml:space="preserve"> as consultas de Pediatria Geral. </t>
        </r>
        <r>
          <rPr>
            <b/>
            <sz val="9"/>
            <color indexed="81"/>
            <rFont val="Tahoma"/>
            <family val="2"/>
          </rPr>
          <t>Não incluir</t>
        </r>
        <r>
          <rPr>
            <sz val="9"/>
            <color indexed="81"/>
            <rFont val="Tahoma"/>
            <family val="2"/>
          </rPr>
          <t xml:space="preserve"> as consultas de subespecialidade ou as consultas agrupadas por patologia e que estão incluidas nas consultas individualizadas</t>
        </r>
      </text>
    </comment>
    <comment ref="D152" authorId="0" shapeId="0" xr:uid="{00000000-0006-0000-0100-000050000000}">
      <text>
        <r>
          <rPr>
            <sz val="9"/>
            <color indexed="81"/>
            <rFont val="Tahoma"/>
            <family val="2"/>
          </rPr>
          <t>Não inclui consultas individualizadas</t>
        </r>
      </text>
    </comment>
    <comment ref="E152" authorId="0" shapeId="0" xr:uid="{00000000-0006-0000-0100-000051000000}">
      <text>
        <r>
          <rPr>
            <sz val="9"/>
            <color indexed="81"/>
            <rFont val="Tahoma"/>
            <family val="2"/>
          </rPr>
          <t>Não inclui consultas individualizadas.
Deve ser introduzido o numero total de consultas (Primeiras e subsequentes)</t>
        </r>
      </text>
    </comment>
    <comment ref="F152" authorId="0" shapeId="0" xr:uid="{00000000-0006-0000-0100-000052000000}">
      <text>
        <r>
          <rPr>
            <sz val="9"/>
            <color indexed="81"/>
            <rFont val="Tahoma"/>
            <family val="2"/>
          </rPr>
          <t>Não inclui consultas individualizadas</t>
        </r>
      </text>
    </comment>
    <comment ref="G152" authorId="0" shapeId="0" xr:uid="{00000000-0006-0000-0100-000053000000}">
      <text>
        <r>
          <rPr>
            <sz val="9"/>
            <color indexed="81"/>
            <rFont val="Tahoma"/>
            <family val="2"/>
          </rPr>
          <t>Não inclui consultas individualizadas.
Deve ser introduzido o numero total de consultas (Primeiras e subsequentes)</t>
        </r>
      </text>
    </comment>
    <comment ref="D180" authorId="0" shapeId="0" xr:uid="{00000000-0006-0000-0100-000054000000}">
      <text>
        <r>
          <rPr>
            <sz val="9"/>
            <color indexed="81"/>
            <rFont val="Tahoma"/>
            <family val="2"/>
          </rPr>
          <t xml:space="preserve">Soma automatica do numero total de primeiras consultas (Pediatria Geral e Consultas individualizadas).
A introdução dos valores em cada linha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deve ser duplicado.</t>
        </r>
      </text>
    </comment>
    <comment ref="E180" authorId="0" shapeId="0" xr:uid="{00000000-0006-0000-0100-000055000000}">
      <text>
        <r>
          <rPr>
            <sz val="9"/>
            <color indexed="81"/>
            <rFont val="Tahoma"/>
            <family val="2"/>
          </rPr>
          <t xml:space="preserve">Soma automatica do numero total de consultas (Pediatria Geral e Consultas individualizadas).
A introdução dos valores em cada linha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deve ser duplicado.</t>
        </r>
      </text>
    </comment>
    <comment ref="F180" authorId="0" shapeId="0" xr:uid="{00000000-0006-0000-0100-000056000000}">
      <text>
        <r>
          <rPr>
            <sz val="9"/>
            <color indexed="81"/>
            <rFont val="Tahoma"/>
            <family val="2"/>
          </rPr>
          <t xml:space="preserve">Soma automatica do numero total de primeiras consultas (Pediatria Geral e Consultas individualizadas).
A introdução dos valores em cada linha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deve ser duplicado.</t>
        </r>
      </text>
    </comment>
    <comment ref="G180" authorId="0" shapeId="0" xr:uid="{00000000-0006-0000-0100-000057000000}">
      <text>
        <r>
          <rPr>
            <sz val="9"/>
            <color indexed="81"/>
            <rFont val="Tahoma"/>
            <family val="2"/>
          </rPr>
          <t xml:space="preserve">Soma automatica do numero total de consultas (Pediatria Geral e Consultas individualizadas).
A introdução dos valores em cada linha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deve ser duplicado.</t>
        </r>
      </text>
    </comment>
    <comment ref="H180" authorId="0" shapeId="0" xr:uid="{00000000-0006-0000-0100-000058000000}">
      <text>
        <r>
          <rPr>
            <sz val="9"/>
            <color indexed="81"/>
            <rFont val="Tahoma"/>
            <family val="2"/>
          </rPr>
          <t>Variação do numero total de primeiras consultas entre o Ano e o Ano-1</t>
        </r>
      </text>
    </comment>
    <comment ref="I180" authorId="0" shapeId="0" xr:uid="{00000000-0006-0000-0100-000059000000}">
      <text>
        <r>
          <rPr>
            <sz val="9"/>
            <color indexed="81"/>
            <rFont val="Tahoma"/>
            <family val="2"/>
          </rPr>
          <t>Variação do numero total de consultas entre o Ano e o Ano-1</t>
        </r>
      </text>
    </comment>
  </commentList>
</comments>
</file>

<file path=xl/sharedStrings.xml><?xml version="1.0" encoding="utf-8"?>
<sst xmlns="http://schemas.openxmlformats.org/spreadsheetml/2006/main" count="426" uniqueCount="380">
  <si>
    <t>Colégio de Pediatria da Ordem dos Médicos</t>
  </si>
  <si>
    <t>Inquérito de Caracterização dos Serviços de Pediatria para atribuição de idoneidade formativa para o ano de</t>
  </si>
  <si>
    <t>Caro(a) colega</t>
  </si>
  <si>
    <t>Para o  preenchimento do mesmo apenas terá que adicionar a informação solicitada em dois tipos de células que mudam de cor assim que preenchidas:</t>
  </si>
  <si>
    <r>
      <t xml:space="preserve">Células de </t>
    </r>
    <r>
      <rPr>
        <sz val="11"/>
        <color rgb="FFFFC000"/>
        <rFont val="Calibri"/>
        <family val="2"/>
      </rPr>
      <t xml:space="preserve">cor </t>
    </r>
    <r>
      <rPr>
        <u/>
        <sz val="11"/>
        <color rgb="FFFFC000"/>
        <rFont val="Calibri"/>
        <family val="2"/>
      </rPr>
      <t>LARANJA</t>
    </r>
  </si>
  <si>
    <t>Escolher opção da lista disponível. Quando selecionar a célula, surgirá à direita um botão com um triangulo preto, que ao "clicar" abrirá o menu de escolha das opções.</t>
  </si>
  <si>
    <r>
      <t xml:space="preserve">Células de </t>
    </r>
    <r>
      <rPr>
        <sz val="11"/>
        <color rgb="FFA5A5A5"/>
        <rFont val="Calibri"/>
        <family val="2"/>
      </rPr>
      <t xml:space="preserve">cor </t>
    </r>
    <r>
      <rPr>
        <u/>
        <sz val="11"/>
        <color rgb="FFA5A5A5"/>
        <rFont val="Calibri"/>
        <family val="2"/>
      </rPr>
      <t>CINZENTA</t>
    </r>
  </si>
  <si>
    <t>Introduzir informação numérica ou texto solicitada</t>
  </si>
  <si>
    <r>
      <t xml:space="preserve">Só deve introduzir a informação relevante. Quando não houver informação para o item pretendido, deve deixar a célula sem dados introduzidos que vai permanecer com a cor de formatação original (Laranja ou Cinzento). </t>
    </r>
    <r>
      <rPr>
        <b/>
        <sz val="12"/>
        <color theme="1"/>
        <rFont val="Calibri"/>
        <family val="2"/>
      </rPr>
      <t>Os dados estatísticos solicitados dizem respeito aos dois últimos anos de atividade assistencial/científica. Caso não consiga obter os dados para o total do ano indique na célula respetiva o valor apurado e em notas indique o período a que se referem os dados introduzidos.</t>
    </r>
  </si>
  <si>
    <r>
      <t xml:space="preserve">Por razões de segurança e análise dos dados enviados, </t>
    </r>
    <r>
      <rPr>
        <b/>
        <u/>
        <sz val="12"/>
        <rFont val="Calibri"/>
        <family val="2"/>
      </rPr>
      <t>deverão</t>
    </r>
    <r>
      <rPr>
        <sz val="12"/>
        <rFont val="Calibri"/>
        <family val="2"/>
      </rPr>
      <t xml:space="preserve"> ser enviados </t>
    </r>
    <r>
      <rPr>
        <b/>
        <u/>
        <sz val="12"/>
        <rFont val="Calibri"/>
        <family val="2"/>
      </rPr>
      <t>dois</t>
    </r>
    <r>
      <rPr>
        <sz val="12"/>
        <rFont val="Calibri"/>
        <family val="2"/>
      </rPr>
      <t xml:space="preserve"> ficheiros, um em formato PDF (ACROBAT) e outro em formato XLS ou XLSX (EXCEL).</t>
    </r>
  </si>
  <si>
    <r>
      <t xml:space="preserve">Antes de iniciar o preenchimento deverá </t>
    </r>
    <r>
      <rPr>
        <b/>
        <sz val="12"/>
        <rFont val="Calibri"/>
        <family val="2"/>
      </rPr>
      <t>Ativar o Conteúdo</t>
    </r>
    <r>
      <rPr>
        <sz val="12"/>
        <rFont val="Calibri"/>
        <family val="2"/>
      </rPr>
      <t xml:space="preserve"> (barra amarela em cima). Em algumas versões de Excel pode ser necessário activar os Macros (surgirá informação na barra acima; selecionar opções e "habilitar o conteúdo"). Isso é essencial para que o preenchimento decorra normalmente.</t>
    </r>
  </si>
  <si>
    <r>
      <rPr>
        <b/>
        <sz val="12"/>
        <rFont val="Calibri"/>
        <family val="2"/>
      </rPr>
      <t>DEVERÁ GRAVAR ESTE FICHEIRO NO AMBIENTE DE TRABALHO</t>
    </r>
    <r>
      <rPr>
        <sz val="12"/>
        <rFont val="Calibri"/>
        <family val="2"/>
      </rPr>
      <t xml:space="preserve"> </t>
    </r>
    <r>
      <rPr>
        <u/>
        <sz val="12"/>
        <rFont val="Calibri"/>
        <family val="2"/>
      </rPr>
      <t>com o nome do seu hospital após o título atual</t>
    </r>
    <r>
      <rPr>
        <sz val="12"/>
        <rFont val="Calibri"/>
        <family val="2"/>
      </rPr>
      <t xml:space="preserve"> (ex: Inquérito de avaliação idoneidade_CHXXXXX) </t>
    </r>
    <r>
      <rPr>
        <b/>
        <sz val="12"/>
        <rFont val="Calibri"/>
        <family val="2"/>
      </rPr>
      <t>antes de iniciar o preenchimento do mesmo</t>
    </r>
    <r>
      <rPr>
        <sz val="12"/>
        <rFont val="Calibri"/>
        <family val="2"/>
      </rPr>
      <t>. No final do preenchimento clique no ícone com o desenho de uma disquete. Será automaticamente criado um ficheiro PDF no Ambiente de Trabalho do seu computador com o mesmo nome.</t>
    </r>
  </si>
  <si>
    <r>
      <t xml:space="preserve">Solicitamos que envie em simultaneo para os endereços de correrio eletronico da Ordem dos Médicos  </t>
    </r>
    <r>
      <rPr>
        <sz val="12"/>
        <color rgb="FF0070C0"/>
        <rFont val="Calibri"/>
        <family val="2"/>
      </rPr>
      <t>colegios@ordemdosmedicos.pt</t>
    </r>
    <r>
      <rPr>
        <sz val="12"/>
        <color theme="1"/>
        <rFont val="Calibri"/>
        <family val="2"/>
      </rPr>
      <t xml:space="preserve"> </t>
    </r>
    <r>
      <rPr>
        <b/>
        <sz val="14"/>
        <color theme="1"/>
        <rFont val="Calibri"/>
        <family val="2"/>
      </rPr>
      <t>e</t>
    </r>
    <r>
      <rPr>
        <sz val="12"/>
        <color theme="1"/>
        <rFont val="Calibri"/>
        <family val="2"/>
      </rPr>
      <t xml:space="preserve"> </t>
    </r>
    <r>
      <rPr>
        <sz val="12"/>
        <color rgb="FF0070C0"/>
        <rFont val="Calibri"/>
        <family val="2"/>
      </rPr>
      <t>pediatria@colegiosordemdosmedicos.pt</t>
    </r>
    <r>
      <rPr>
        <sz val="12"/>
        <color theme="1"/>
        <rFont val="Calibri"/>
        <family val="2"/>
      </rPr>
      <t>, que permitirá maior celeridade no processamento da informação.</t>
    </r>
  </si>
  <si>
    <t>Ao enviar o PDF (ACROBAT) gerado para o email (Internato Médico do Hospital e/ou CRIM), é considerado que a resposta ao inquérito se encontra validada pelo Diretor do Serviço na data e hora inscrita no ficheiro.</t>
  </si>
  <si>
    <t>Clique aqui para iniciar o preenchimento</t>
  </si>
  <si>
    <t>Região de Saúde</t>
  </si>
  <si>
    <t>Centro Hospitalar / Unidade Local de Saúde</t>
  </si>
  <si>
    <t>Serviço de Pediatria</t>
  </si>
  <si>
    <t>Diretor(a) do Serviço</t>
  </si>
  <si>
    <t>Correio eletrónico/email</t>
  </si>
  <si>
    <t>Telefone</t>
  </si>
  <si>
    <t>1. Médicos colocados no Serviço e com trabalho efetivo na Instituição</t>
  </si>
  <si>
    <t>Horário semanal</t>
  </si>
  <si>
    <t>42 h</t>
  </si>
  <si>
    <t>40 h</t>
  </si>
  <si>
    <t>35 h</t>
  </si>
  <si>
    <t>20 h</t>
  </si>
  <si>
    <t>Outro</t>
  </si>
  <si>
    <t>Total</t>
  </si>
  <si>
    <t>S/N</t>
  </si>
  <si>
    <t>Triagem</t>
  </si>
  <si>
    <t>Unidade</t>
  </si>
  <si>
    <t>Apoio Perinatal</t>
  </si>
  <si>
    <t>semanal</t>
  </si>
  <si>
    <t>Nº Assistentes Hospitalares Graduados Sénior (AHGS) na Pediatria *</t>
  </si>
  <si>
    <t>Sim</t>
  </si>
  <si>
    <t>Não</t>
  </si>
  <si>
    <t>Apoio Perinatal Diferenciado</t>
  </si>
  <si>
    <t>bissemanal</t>
  </si>
  <si>
    <t>Nº Assistentes Hospitalares Graduados (AHG) na Pediatria *</t>
  </si>
  <si>
    <t>Manchester</t>
  </si>
  <si>
    <t>Apoio Perinatal Altamente Diferenciado</t>
  </si>
  <si>
    <t>quinzenal</t>
  </si>
  <si>
    <t>Nº Assistentes Hospitalares (AH) na Pediatria *</t>
  </si>
  <si>
    <t>Não aplicavel</t>
  </si>
  <si>
    <t>Canadiana</t>
  </si>
  <si>
    <t>Intensivos</t>
  </si>
  <si>
    <t>mensal</t>
  </si>
  <si>
    <t>Nº Especialistas em Contrato de Prestação na Serviços (CPS) *</t>
  </si>
  <si>
    <t>Outra</t>
  </si>
  <si>
    <t>Intermedios</t>
  </si>
  <si>
    <t>outra</t>
  </si>
  <si>
    <t>* Não incluir os profissionais alocados à Perinatologia/Neonatologia/UCIN</t>
  </si>
  <si>
    <t>Nº AHGS alocados à Perinatologia/Neonatologia/UCIN</t>
  </si>
  <si>
    <t>Nº AHG alocados à Perinatologia/Neonatologia/UCIN</t>
  </si>
  <si>
    <t>Nº AH alocados à Perinatologia/Neonatologia/UCIN</t>
  </si>
  <si>
    <t>Nº Especialistas em CPS alocados à Perinatologia/Neonatologia/UCIN</t>
  </si>
  <si>
    <t>1.1 Internos de Formação Especifica em Pediatria (IFEP)</t>
  </si>
  <si>
    <t>Da própria instituição</t>
  </si>
  <si>
    <t>1º ano</t>
  </si>
  <si>
    <t>2º ano</t>
  </si>
  <si>
    <t>3º ano</t>
  </si>
  <si>
    <t>4º ano</t>
  </si>
  <si>
    <t>5º ano</t>
  </si>
  <si>
    <t>2. Estágios pretendidos e idoneidades para IFEP</t>
  </si>
  <si>
    <t>Número de Médicos com Dedicação à Área (mínimo de 20h semanias dedicadas por especialista)</t>
  </si>
  <si>
    <t>Número de Médicos com Sub-especialidade/Ciclo de Estudos Especiais/Equivalência a CEE na Área</t>
  </si>
  <si>
    <t>Número de Horas de Consulta Semanal da Área</t>
  </si>
  <si>
    <t>Realização de Técnicas de Diagnóstico/Terapêuticas na instituição</t>
  </si>
  <si>
    <t>Variação</t>
  </si>
  <si>
    <t>Indicar o somatório de todas as horas em consulta efetuado por todos os médicos da área.</t>
  </si>
  <si>
    <t>Pediatria Geral 2 da própria instituição (12m)</t>
  </si>
  <si>
    <t>Pediatria Geral 2 de outra instituição (12m)</t>
  </si>
  <si>
    <t>Bloco de Partos e Cuidados Perinatais (3 m)</t>
  </si>
  <si>
    <t>3. Instalações e apoios complementares</t>
  </si>
  <si>
    <t>3.1 Internamento</t>
  </si>
  <si>
    <t>3.4 Disponibilidade de MCDTs</t>
  </si>
  <si>
    <t>7x365 d</t>
  </si>
  <si>
    <t>Número total de camas de internamento de Pediatria Médica</t>
  </si>
  <si>
    <t>Patologia clínica</t>
  </si>
  <si>
    <t>Número de camas em quartos individuais</t>
  </si>
  <si>
    <t>Imunohemoterapia</t>
  </si>
  <si>
    <t>Quarto para isolamento</t>
  </si>
  <si>
    <t>Radiologia convencional</t>
  </si>
  <si>
    <t>Unidade de adolescentes individualizada</t>
  </si>
  <si>
    <t>Ecografia</t>
  </si>
  <si>
    <t>Número de camas para adolescentes</t>
  </si>
  <si>
    <t>Acesso a TAC</t>
  </si>
  <si>
    <t>Salas de atividades lúdicas separadas por grupos etários</t>
  </si>
  <si>
    <t>Acesso a RMN</t>
  </si>
  <si>
    <t>Idade (anos) limite dos doentes internados</t>
  </si>
  <si>
    <t>3.2 Consulta Externa</t>
  </si>
  <si>
    <t>3.5 Hospital de Dia</t>
  </si>
  <si>
    <t>Idade (anos) limite dos doentes admitidos na Consulta Pediátrica</t>
  </si>
  <si>
    <t>O Serviço tem Hospital de Dia pediátrico</t>
  </si>
  <si>
    <t>Área especifica para a Pediatria</t>
  </si>
  <si>
    <t>Sala de espera exclusiva da Pediatria</t>
  </si>
  <si>
    <t>Sala de preparação de consulta (enfermagem)</t>
  </si>
  <si>
    <t>3.3 Urgência</t>
  </si>
  <si>
    <t>Urgência Pediátrica individualizada dos adultos</t>
  </si>
  <si>
    <t>Idade (anos) limite dos doentes admitidos na Urgência Pediátrica</t>
  </si>
  <si>
    <t>UICD/SO</t>
  </si>
  <si>
    <t>Número de camas UICD/SO</t>
  </si>
  <si>
    <t>4. Serviço de Urgência Pediatria Geral - recursos médicos</t>
  </si>
  <si>
    <t>Obs</t>
  </si>
  <si>
    <t>Total de horas da equipa tipo de urgência por dia</t>
  </si>
  <si>
    <t>Horas em presença física (PF) por dia</t>
  </si>
  <si>
    <t>Horas em prevenção por dia</t>
  </si>
  <si>
    <t>Horas da equipa tipo asseguradas exclusivamente por Pediatras</t>
  </si>
  <si>
    <t>Horas da equipa tipo asseguradas por Internos</t>
  </si>
  <si>
    <t>Número de Pediatras (especialistas em PF) durante o dia (8:00-20:00)</t>
  </si>
  <si>
    <t>Número de Pediatras (especialistas em PF) durante a noite (20:00-8:00)</t>
  </si>
  <si>
    <t>Observações / comentários</t>
  </si>
  <si>
    <t>5. Neonatologia</t>
  </si>
  <si>
    <t>Intermédios</t>
  </si>
  <si>
    <t>(Sim/Não)</t>
  </si>
  <si>
    <t>Nº de camas</t>
  </si>
  <si>
    <t>Unidade de Neonatologia integra a Rede de Referenciação Perinatal como Hospital de :</t>
  </si>
  <si>
    <t>Equipa Médica individualizada exclusiva para apoio neonatal nas 24 h</t>
  </si>
  <si>
    <t>Pediatra em presença física nas 24h, com competência em reanimação e estabilização de Recém-Nascidos</t>
  </si>
  <si>
    <t>Pediatra / Neonatologista em todos os partos</t>
  </si>
  <si>
    <t>6. Indicadores de movimento assistencial</t>
  </si>
  <si>
    <t>6.1 Internamento de Pediatria Médica</t>
  </si>
  <si>
    <t>Número total de internamentos</t>
  </si>
  <si>
    <t>Taxa de ocupação (%)</t>
  </si>
  <si>
    <t>Demora média (dias)</t>
  </si>
  <si>
    <r>
      <t xml:space="preserve">Número de internamentos de adolescentes </t>
    </r>
    <r>
      <rPr>
        <sz val="8"/>
        <color theme="1"/>
        <rFont val="Calibri"/>
        <family val="2"/>
      </rPr>
      <t>(10 a 18 anos)</t>
    </r>
  </si>
  <si>
    <t>6.2 Urgência Pediátrica</t>
  </si>
  <si>
    <t>Nº total de admissões na Urgência Pediátrica</t>
  </si>
  <si>
    <t>% internados</t>
  </si>
  <si>
    <r>
      <t>Nº total de admissões de adolescentes na UP</t>
    </r>
    <r>
      <rPr>
        <sz val="8"/>
        <color theme="1"/>
        <rFont val="Calibri"/>
        <family val="2"/>
      </rPr>
      <t xml:space="preserve"> (10 a 18 anos)</t>
    </r>
  </si>
  <si>
    <t>6.3 Neonatologia e Cuidados Intensivos Neonatais</t>
  </si>
  <si>
    <t>Número total de Partos</t>
  </si>
  <si>
    <t>% cesarianas</t>
  </si>
  <si>
    <t>Nº RN com &lt;32 semanas idade gestacional admitidos/ano</t>
  </si>
  <si>
    <t>Numero de Internamentos em Cuidados Intensivos Neonatais</t>
  </si>
  <si>
    <t>Numero de Internamentos em Cuidados Intermedios Neonatais</t>
  </si>
  <si>
    <t>6.4 UICD/SO</t>
  </si>
  <si>
    <t>6.7 Consultas Externas</t>
  </si>
  <si>
    <t>% de primeiras</t>
  </si>
  <si>
    <t>Nº Primeiras</t>
  </si>
  <si>
    <t>Nº Total</t>
  </si>
  <si>
    <r>
      <t>Consultas individualizadas</t>
    </r>
    <r>
      <rPr>
        <b/>
        <sz val="8"/>
        <color theme="1"/>
        <rFont val="Calibri"/>
        <family val="2"/>
      </rPr>
      <t xml:space="preserve"> (não incluir as contabilizadas como Pediatria Geral)</t>
    </r>
  </si>
  <si>
    <t>Alergologia Pediátrica</t>
  </si>
  <si>
    <t>Doenças Hereditárias do Metabolismo</t>
  </si>
  <si>
    <t>Endocrinologia Pediátrica</t>
  </si>
  <si>
    <t>Gastroenterologia Pediátrica</t>
  </si>
  <si>
    <t>Hematologia Pediátrica</t>
  </si>
  <si>
    <t>Infecciologia Pediátrica</t>
  </si>
  <si>
    <t>Medicina do Adolescente</t>
  </si>
  <si>
    <t>Nefrologia Pediátrica</t>
  </si>
  <si>
    <t>Neonatologia</t>
  </si>
  <si>
    <t>Neurodesenvolvimento</t>
  </si>
  <si>
    <t>Neuropediatria</t>
  </si>
  <si>
    <t>Oncologia Pediátrica</t>
  </si>
  <si>
    <t>Pneumologia Pediátrica e Sono</t>
  </si>
  <si>
    <t>Ortopedia Pediátrica</t>
  </si>
  <si>
    <t>Cardiologia Pediátrica</t>
  </si>
  <si>
    <t>Dermatologia Pediátrica</t>
  </si>
  <si>
    <t>Genética</t>
  </si>
  <si>
    <t>Oftalmologia Pediátrica</t>
  </si>
  <si>
    <t>Otorrinolaringologia Pediátrica</t>
  </si>
  <si>
    <t>Pedopsiquiatria</t>
  </si>
  <si>
    <t>Indicar outras consultas individualizadas nas linhas disponiveis, se existirem</t>
  </si>
  <si>
    <t>7. ATIVIDADE CIENTÍFICA</t>
  </si>
  <si>
    <t>Acesso a revistas online / Revista em papel</t>
  </si>
  <si>
    <t>O Serviço organiza reuniões científicas internas regulares</t>
  </si>
  <si>
    <t xml:space="preserve">São organizadas regularmente reuniões para discussão da mortalidade e casos com pior desfecho </t>
  </si>
  <si>
    <t>Periodicidade das Reuniões Serviço</t>
  </si>
  <si>
    <t>Anexar programa do último ano</t>
  </si>
  <si>
    <t>total</t>
  </si>
  <si>
    <t>(excluindo resumos)</t>
  </si>
  <si>
    <t>5 Artigos mais significativos (Referência Bibliográfica)</t>
  </si>
  <si>
    <t>DOI</t>
  </si>
  <si>
    <t>Índice Impacto</t>
  </si>
  <si>
    <t>Projetos de investigação em curso envolvendo o Serviço</t>
  </si>
  <si>
    <t>Título (mais significativos)</t>
  </si>
  <si>
    <t>Coordenador</t>
  </si>
  <si>
    <t>Entidade promotora</t>
  </si>
  <si>
    <t>8. Observações / Comentários</t>
  </si>
  <si>
    <r>
      <t>Clique aqui para finalizar e criar o ficheiro PDF</t>
    </r>
    <r>
      <rPr>
        <sz val="10"/>
        <color theme="1"/>
        <rFont val="Calibri"/>
        <family val="2"/>
      </rPr>
      <t xml:space="preserve"> (este fica gravado no Ambiente de Trabalho)</t>
    </r>
  </si>
  <si>
    <t>Envie o inquérito (nos formatos Excel e PDF) assim como os respetivos anexos para:</t>
  </si>
  <si>
    <t>Direção do Internato Médico do seu Hospital / CRIM</t>
  </si>
  <si>
    <t>e para</t>
  </si>
  <si>
    <r>
      <t xml:space="preserve"> colegios@ordemdosmedicos.pt</t>
    </r>
    <r>
      <rPr>
        <b/>
        <sz val="14"/>
        <color rgb="FF0070C0"/>
        <rFont val="Calibri"/>
        <family val="2"/>
      </rPr>
      <t xml:space="preserve"> (Secretariado do Colégio de Pediatria da Ordem dos Médicos)</t>
    </r>
  </si>
  <si>
    <t>pediatria@colegiosordemdosmedicos.pt</t>
  </si>
  <si>
    <t>Ao enviar enviar o PDF (ACROBAT) gerado, para o email, é considerado que a resposta ao inquérito se encontra validada pelo Diretor do Serviço nesta hora e data.</t>
  </si>
  <si>
    <t>Região Saúde</t>
  </si>
  <si>
    <t>Hospital</t>
  </si>
  <si>
    <t>Aveiro</t>
  </si>
  <si>
    <t>Barreiro</t>
  </si>
  <si>
    <t>Não aplicável</t>
  </si>
  <si>
    <t>Setúbal</t>
  </si>
  <si>
    <t>Sim, em horário exclusivo</t>
  </si>
  <si>
    <t>Vila Real</t>
  </si>
  <si>
    <t>Sim, dando apoio apenas</t>
  </si>
  <si>
    <t>VN Gaia</t>
  </si>
  <si>
    <t>SRS RA Madeira</t>
  </si>
  <si>
    <t>VN Famalicão</t>
  </si>
  <si>
    <t>SRS RA Açores</t>
  </si>
  <si>
    <t>Torres Novas / Abrantes</t>
  </si>
  <si>
    <t>Horário parcial</t>
  </si>
  <si>
    <t>Caldas da Rainha</t>
  </si>
  <si>
    <t>Sistema Triagem</t>
  </si>
  <si>
    <t>24 h</t>
  </si>
  <si>
    <t>Feira</t>
  </si>
  <si>
    <t>Não disponível</t>
  </si>
  <si>
    <t>Leiria</t>
  </si>
  <si>
    <t>HS F Xavier</t>
  </si>
  <si>
    <t>Canadiano</t>
  </si>
  <si>
    <t>Póvoa de Varzim</t>
  </si>
  <si>
    <t>Penafiel</t>
  </si>
  <si>
    <t>Viseu</t>
  </si>
  <si>
    <t>Covilhã</t>
  </si>
  <si>
    <t>HP Coimbra</t>
  </si>
  <si>
    <t>HD Estefânia</t>
  </si>
  <si>
    <t>HS Maria</t>
  </si>
  <si>
    <t>Porto</t>
  </si>
  <si>
    <t>Faro</t>
  </si>
  <si>
    <t>CMIN</t>
  </si>
  <si>
    <t>Loures</t>
  </si>
  <si>
    <t>Hospital Central do Funchal</t>
  </si>
  <si>
    <t>Funchal</t>
  </si>
  <si>
    <t>Agora</t>
  </si>
  <si>
    <t>Hospital CUF Descobertas</t>
  </si>
  <si>
    <t>Lisboa</t>
  </si>
  <si>
    <t>Ano</t>
  </si>
  <si>
    <t>Guimarães</t>
  </si>
  <si>
    <t>Mês</t>
  </si>
  <si>
    <t>Braga</t>
  </si>
  <si>
    <t>Dia</t>
  </si>
  <si>
    <t>Hospital Cascais Dr José Almeida</t>
  </si>
  <si>
    <t>Cascais</t>
  </si>
  <si>
    <t>Hora</t>
  </si>
  <si>
    <t>Santarém</t>
  </si>
  <si>
    <t>Minuto</t>
  </si>
  <si>
    <t>V F Xira</t>
  </si>
  <si>
    <t>Dia da semana</t>
  </si>
  <si>
    <t>Figueira da Foz</t>
  </si>
  <si>
    <t xml:space="preserve">Hospital Divino Espírito Santo – Ponta Delgada </t>
  </si>
  <si>
    <t>Ponta Delgada</t>
  </si>
  <si>
    <t>Mês do ano</t>
  </si>
  <si>
    <t>Évora</t>
  </si>
  <si>
    <t>Domingo</t>
  </si>
  <si>
    <t>Alamada</t>
  </si>
  <si>
    <t>Segunda-feira</t>
  </si>
  <si>
    <t>Terça-feira</t>
  </si>
  <si>
    <t>ULS Guarda</t>
  </si>
  <si>
    <t>Guarda</t>
  </si>
  <si>
    <t>Quarta-feira</t>
  </si>
  <si>
    <t>ULS Castelo Branco</t>
  </si>
  <si>
    <t>Castelo Branco</t>
  </si>
  <si>
    <t>Quinta-feira</t>
  </si>
  <si>
    <t>ULS Alto Minho</t>
  </si>
  <si>
    <t>Viana do Castelo</t>
  </si>
  <si>
    <t>Sexta-feira</t>
  </si>
  <si>
    <t>ULS Baixo Alentejo</t>
  </si>
  <si>
    <t>Beja</t>
  </si>
  <si>
    <t>Sábado</t>
  </si>
  <si>
    <t>ULS Matosinhos</t>
  </si>
  <si>
    <t>Matosinhos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</si>
  <si>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</si>
  <si>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</si>
  <si>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</si>
  <si>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</si>
  <si>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</si>
  <si>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</si>
  <si>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</si>
  <si>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</si>
  <si>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</si>
  <si>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</si>
  <si>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</si>
  <si>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</si>
  <si>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Este inquérito é preenchido no ano:</t>
  </si>
  <si>
    <t>Refere-se à atribuição de idoneidades para:</t>
  </si>
  <si>
    <t>Esta atribuição não obiva, no entanto, a necessidade de envio do Inquérito anualmente e as Idoneidades atribuídas poderão ser revistas em função da informação disponibilizada, com aplicabilidade imediata, independentemente das idoneidades previamente atribuídas.</t>
  </si>
  <si>
    <t>Idoneidade para Outras valências / subespecialidades</t>
  </si>
  <si>
    <t>Candidatura Inicial</t>
  </si>
  <si>
    <t>Página 4  dos "Critérios para Atribuição de Idoneidade e Capacidades Formativas em Serviços de Pediatria das Instituições de Colocação</t>
  </si>
  <si>
    <t>Disponível em:</t>
  </si>
  <si>
    <t>Critérios de idoneidade – Ordem dos Médicos (ordemdosmedicos.pt)</t>
  </si>
  <si>
    <r>
      <t xml:space="preserve">A atribuição </t>
    </r>
    <r>
      <rPr>
        <b/>
        <sz val="11"/>
        <rFont val="Calibri"/>
        <family val="2"/>
        <scheme val="minor"/>
      </rPr>
      <t>INICIAL</t>
    </r>
    <r>
      <rPr>
        <sz val="11"/>
        <rFont val="Calibri"/>
        <family val="2"/>
        <scheme val="minor"/>
      </rPr>
      <t xml:space="preserve"> de idoneidade para outras valências / sub-especialidades, obdece aos critérios definidos pelo Colégio de Pediatria da Ordem dos Médicos, publicados em https://ordemdosmedicos.pt/criterios-de-idoneidade-17/</t>
    </r>
  </si>
  <si>
    <t>Informação para atribuição inicial de idoneidade para outras valências / sub-especialidades</t>
  </si>
  <si>
    <t>Voltar para "INSTRUÇÕES"</t>
  </si>
  <si>
    <r>
      <rPr>
        <b/>
        <i/>
        <sz val="10"/>
        <color theme="1"/>
        <rFont val="Calibri"/>
        <family val="2"/>
      </rPr>
      <t>Nota:</t>
    </r>
    <r>
      <rPr>
        <i/>
        <sz val="10"/>
        <color theme="1"/>
        <rFont val="Calibri"/>
        <family val="2"/>
      </rPr>
      <t xml:space="preserve"> Candidaturas </t>
    </r>
    <r>
      <rPr>
        <b/>
        <i/>
        <sz val="10"/>
        <color theme="1"/>
        <rFont val="Calibri"/>
        <family val="2"/>
      </rPr>
      <t>INICIAIS</t>
    </r>
    <r>
      <rPr>
        <i/>
        <sz val="10"/>
        <color theme="1"/>
        <rFont val="Calibri"/>
        <family val="2"/>
      </rPr>
      <t xml:space="preserve"> para </t>
    </r>
    <r>
      <rPr>
        <b/>
        <i/>
        <sz val="10"/>
        <color theme="1"/>
        <rFont val="Calibri"/>
        <family val="2"/>
      </rPr>
      <t>outras valências / sub especialidades</t>
    </r>
    <r>
      <rPr>
        <i/>
        <sz val="10"/>
        <color theme="1"/>
        <rFont val="Calibri"/>
        <family val="2"/>
      </rPr>
      <t xml:space="preserve"> devem seguir os critérios de atribuição de idoneidade, que podem ser consultados no separador "Sub especialidades"</t>
    </r>
  </si>
  <si>
    <t>Especialistas com mais de 35 horas de trabalho</t>
  </si>
  <si>
    <t>Total de internamentos</t>
  </si>
  <si>
    <t>Compilação de dados de movimento assistencial do Serviço:</t>
  </si>
  <si>
    <t>Tem valores informativos de compilação, não editáveis</t>
  </si>
  <si>
    <t>Total de camas de enfemraria de Pediatria</t>
  </si>
  <si>
    <t>Total de admissões na Urgência</t>
  </si>
  <si>
    <t>Total de primeiras consultas de Pediatria Geral</t>
  </si>
  <si>
    <t>Total de primeiras consultas de Pediatria e subespecialidades</t>
  </si>
  <si>
    <t>Total de partos</t>
  </si>
  <si>
    <t>Após o preenchimento, os 2 ficheiros do inquérito (pdf e xls) e respectivos anexos, devem ser enviados via Internato Médico do seu hospital para o CRIM respetivo, como habitual em anos anteriores. Por segurança sugerimos que peça confirmação de recepção ou "recibo eletrónico" de entrega da mensagem.</t>
  </si>
  <si>
    <r>
      <t xml:space="preserve">Norte </t>
    </r>
    <r>
      <rPr>
        <i/>
        <sz val="11"/>
        <rFont val="Calibri"/>
        <family val="2"/>
        <scheme val="minor"/>
      </rPr>
      <t>(ARS)</t>
    </r>
  </si>
  <si>
    <r>
      <t>Centro</t>
    </r>
    <r>
      <rPr>
        <i/>
        <sz val="11"/>
        <rFont val="Calibri"/>
        <family val="2"/>
        <scheme val="minor"/>
      </rPr>
      <t xml:space="preserve"> (ARS)</t>
    </r>
  </si>
  <si>
    <r>
      <t>Lisboa e Vale do Tejo</t>
    </r>
    <r>
      <rPr>
        <i/>
        <sz val="11"/>
        <rFont val="Calibri"/>
        <family val="2"/>
        <scheme val="minor"/>
      </rPr>
      <t xml:space="preserve"> (ARS)</t>
    </r>
  </si>
  <si>
    <r>
      <t>Alentejo</t>
    </r>
    <r>
      <rPr>
        <i/>
        <sz val="11"/>
        <rFont val="Calibri"/>
        <family val="2"/>
        <scheme val="minor"/>
      </rPr>
      <t xml:space="preserve"> (ARS)</t>
    </r>
  </si>
  <si>
    <r>
      <t>Algarve</t>
    </r>
    <r>
      <rPr>
        <i/>
        <sz val="11"/>
        <rFont val="Calibri"/>
        <family val="2"/>
        <scheme val="minor"/>
      </rPr>
      <t xml:space="preserve"> (ARS)</t>
    </r>
  </si>
  <si>
    <t>Esta folha, não é de preenchimento. Os dados visiveis são extraidos automaticamente</t>
  </si>
  <si>
    <t>Na Insituição onde fazem o estágio opcional</t>
  </si>
  <si>
    <t>Sempre no seu Hospital de acolhimento (Hospital de colocação inicial)</t>
  </si>
  <si>
    <t>No seu Hospital de acolhimento (hospital de colocação inicial) se a distância &lt;50km entre as duas instituições</t>
  </si>
  <si>
    <t>Os Internos da sua Instituição, a fazer estágios opcionais em outra instituição, por regra, cumprem as horas de urgência:</t>
  </si>
  <si>
    <t xml:space="preserve">Consulta de Pediatria Geral </t>
  </si>
  <si>
    <t>(não incluir na Pediatria Geral as contabilizadas como consultas individualizadas ou de subespecialidade)</t>
  </si>
  <si>
    <t>Subespecialidade</t>
  </si>
  <si>
    <t>Pode consultar aqui    ----&gt;&gt;&gt;   ----&gt;&gt;&gt;</t>
  </si>
  <si>
    <t xml:space="preserve">Comunicações orais e/ou posteres apresentados em Reuniões (do Serviço) relevantes fora do Serviço cujo primeiro autor integra o Serviço </t>
  </si>
  <si>
    <t>(Incluir apenas os trabalhos realizados no Serviço que apresenta o inquérito)</t>
  </si>
  <si>
    <r>
      <t xml:space="preserve">Artigos científicos publicados cujo primeiro autor integra o Serviço   </t>
    </r>
    <r>
      <rPr>
        <b/>
        <i/>
        <sz val="9"/>
        <color theme="1"/>
        <rFont val="Calibri"/>
        <family val="2"/>
      </rPr>
      <t>(Incluir apenas os trabalhos realizados no Serviço que apresenta o inquérito)</t>
    </r>
  </si>
  <si>
    <t xml:space="preserve">  Colégio de Pediatria da                        Ordem dos Médicos     </t>
  </si>
  <si>
    <r>
      <t>I</t>
    </r>
    <r>
      <rPr>
        <b/>
        <sz val="14"/>
        <color theme="1"/>
        <rFont val="Calibri"/>
        <family val="2"/>
      </rPr>
      <t>nquérito de Caracterização dos Serviços de Pediatria                                                                                                                  para atribuição de idoneidade formativa</t>
    </r>
  </si>
  <si>
    <r>
      <t xml:space="preserve">Preencher apenas as células </t>
    </r>
    <r>
      <rPr>
        <b/>
        <sz val="16"/>
        <color theme="7"/>
        <rFont val="Calibri"/>
        <family val="2"/>
      </rPr>
      <t>cor de</t>
    </r>
    <r>
      <rPr>
        <b/>
        <u/>
        <sz val="16"/>
        <color theme="7"/>
        <rFont val="Calibri"/>
        <family val="2"/>
      </rPr>
      <t xml:space="preserve"> LARANJA</t>
    </r>
    <r>
      <rPr>
        <b/>
        <sz val="16"/>
        <color theme="7"/>
        <rFont val="Calibri"/>
        <family val="2"/>
      </rPr>
      <t xml:space="preserve"> (opções)</t>
    </r>
    <r>
      <rPr>
        <b/>
        <sz val="16"/>
        <color rgb="FFFF0000"/>
        <rFont val="Calibri"/>
        <family val="2"/>
      </rPr>
      <t xml:space="preserve"> e </t>
    </r>
    <r>
      <rPr>
        <b/>
        <u/>
        <sz val="16"/>
        <color rgb="FFA5A5A5"/>
        <rFont val="Calibri"/>
        <family val="2"/>
      </rPr>
      <t>CINZENTA</t>
    </r>
    <r>
      <rPr>
        <b/>
        <sz val="16"/>
        <color rgb="FFA5A5A5"/>
        <rFont val="Calibri"/>
        <family val="2"/>
      </rPr>
      <t xml:space="preserve"> (números/texto)</t>
    </r>
  </si>
  <si>
    <t>Hospital Lusíadas Lisboa</t>
  </si>
  <si>
    <t>ULS Nordeste</t>
  </si>
  <si>
    <t>Hospital CUF Porto</t>
  </si>
  <si>
    <t>IPO Porto Francisco Gentil</t>
  </si>
  <si>
    <t xml:space="preserve">ULS Baixo Vouga </t>
  </si>
  <si>
    <t>ULS Arco Ribeirinho</t>
  </si>
  <si>
    <t>ULS Arrábida</t>
  </si>
  <si>
    <t>ULS Trás-os-Montes e Alto Douro</t>
  </si>
  <si>
    <t>ULS Gaia/Espinho</t>
  </si>
  <si>
    <t>ULS Médio Ave</t>
  </si>
  <si>
    <t>ULS Médio Tejo</t>
  </si>
  <si>
    <t>ULS Oeste</t>
  </si>
  <si>
    <t>ULS Entre Douro e Vouga</t>
  </si>
  <si>
    <t>ULS Regiao Leiria</t>
  </si>
  <si>
    <t>ULS Lisboa Ocidental</t>
  </si>
  <si>
    <t>ULS Póvoa Varzim-Vila do Conde</t>
  </si>
  <si>
    <t>ULS Tâmega e Sousa</t>
  </si>
  <si>
    <t>ULS Viseu-Dão Lafões</t>
  </si>
  <si>
    <t>ULS Cova da Beira</t>
  </si>
  <si>
    <t>ULS Coimbra</t>
  </si>
  <si>
    <t>ULS São José</t>
  </si>
  <si>
    <t>ULS Santa Maria</t>
  </si>
  <si>
    <t>ULS São João</t>
  </si>
  <si>
    <t>ULS Algarve  - Unidade Faro</t>
  </si>
  <si>
    <t>ULS Algarve  - Unidade Portimão</t>
  </si>
  <si>
    <t>ULS Santo António</t>
  </si>
  <si>
    <t>ULS Loures-Odivelas</t>
  </si>
  <si>
    <t>ULS Alto Ave</t>
  </si>
  <si>
    <t>ULS Braga</t>
  </si>
  <si>
    <t>Hospital da Luz Lisboa</t>
  </si>
  <si>
    <t>ULS Lezíria</t>
  </si>
  <si>
    <t>ULS Estuário do Tejo</t>
  </si>
  <si>
    <t>Hospital Santo Espírito da Ilha Terceira</t>
  </si>
  <si>
    <t>ULS Alentejo Central</t>
  </si>
  <si>
    <t>ULS Almada-Seixal</t>
  </si>
  <si>
    <t>ULS Amadora-Sintra</t>
  </si>
  <si>
    <t>ULS Alto Alentejo</t>
  </si>
  <si>
    <t>Portalegre</t>
  </si>
  <si>
    <t>Ilha Terceira</t>
  </si>
  <si>
    <t>Portimão</t>
  </si>
  <si>
    <t>IPO Lisboa Francisco Gentil</t>
  </si>
  <si>
    <t>ULS Barcelos/Esposende</t>
  </si>
  <si>
    <t>Bragança</t>
  </si>
  <si>
    <t>Barcelos</t>
  </si>
  <si>
    <t>ULS Região Aveiro</t>
  </si>
  <si>
    <t>Pediatria Geral 1 da própria instituição (12m)</t>
  </si>
  <si>
    <t xml:space="preserve">Cuidados Intensivos Neonatais </t>
  </si>
  <si>
    <t>Cuidados Intensivos Pediatricos</t>
  </si>
  <si>
    <t xml:space="preserve">Cirurgia Pediátrica </t>
  </si>
  <si>
    <t xml:space="preserve">Ortopedia Pediatrica </t>
  </si>
  <si>
    <t xml:space="preserve">Alergologia Pediátrica </t>
  </si>
  <si>
    <t xml:space="preserve">Doenças Hereditárias do Metabolismo </t>
  </si>
  <si>
    <t xml:space="preserve">Endocrinologia Pediátrica </t>
  </si>
  <si>
    <t xml:space="preserve">Gastrenterologia e Hepatologia Pediátrica </t>
  </si>
  <si>
    <t xml:space="preserve">Oncologia Pediátrica </t>
  </si>
  <si>
    <t xml:space="preserve">Neuropediatria </t>
  </si>
  <si>
    <t xml:space="preserve">Neurodesenvolvimento </t>
  </si>
  <si>
    <t xml:space="preserve">Nefrologia Pediátrica </t>
  </si>
  <si>
    <t xml:space="preserve">Medicina do Adolescente </t>
  </si>
  <si>
    <t xml:space="preserve">Hematologia Pediátrica </t>
  </si>
  <si>
    <t>Cuidados Paliativos Pediátricos</t>
  </si>
  <si>
    <t>Infeciologia Pediátrica</t>
  </si>
  <si>
    <t>Nutrição Clínica Pediátrica</t>
  </si>
  <si>
    <t>Reumatologia Pediátrica</t>
  </si>
  <si>
    <t>Transporte Inter-Hospitalar Pediátrico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</si>
</sst>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;[Red]\-0.00\ "/>
    <numFmt numFmtId="165" formatCode="0.0"/>
    <numFmt numFmtId="166" formatCode="0.0_ ;[Red]\-0.0\ "/>
  </numFmts>
  <fonts count="86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2"/>
      <color theme="1"/>
      <name val="Calibri"/>
      <family val="2"/>
    </font>
    <font>
      <b/>
      <sz val="16"/>
      <color rgb="FFFF0000"/>
      <name val="Calibri"/>
      <family val="2"/>
    </font>
    <font>
      <b/>
      <sz val="20"/>
      <color rgb="FFFF0000"/>
      <name val="Calibri"/>
      <family val="2"/>
    </font>
    <font>
      <b/>
      <sz val="11"/>
      <color rgb="FFFF0000"/>
      <name val="Calibri"/>
      <family val="2"/>
    </font>
    <font>
      <b/>
      <sz val="12"/>
      <color theme="1"/>
      <name val="Calibri"/>
      <family val="2"/>
    </font>
    <font>
      <b/>
      <sz val="12"/>
      <color rgb="FF0070C0"/>
      <name val="Calibri"/>
      <family val="2"/>
    </font>
    <font>
      <b/>
      <sz val="11"/>
      <color rgb="FF0070C0"/>
      <name val="Calibri"/>
      <family val="2"/>
    </font>
    <font>
      <b/>
      <sz val="14"/>
      <color rgb="FF0070C0"/>
      <name val="Calibri"/>
      <family val="2"/>
    </font>
    <font>
      <b/>
      <sz val="11"/>
      <color rgb="FF2E75B5"/>
      <name val="Calibri"/>
      <family val="2"/>
    </font>
    <font>
      <b/>
      <sz val="11"/>
      <color theme="0"/>
      <name val="Calibri"/>
      <family val="2"/>
    </font>
    <font>
      <b/>
      <i/>
      <sz val="9"/>
      <color rgb="FFFF0000"/>
      <name val="Calibri"/>
      <family val="2"/>
    </font>
    <font>
      <i/>
      <sz val="9"/>
      <color theme="1"/>
      <name val="Calibri"/>
      <family val="2"/>
    </font>
    <font>
      <i/>
      <sz val="8"/>
      <color theme="1"/>
      <name val="Calibri"/>
      <family val="2"/>
    </font>
    <font>
      <sz val="11"/>
      <color rgb="FFFF0000"/>
      <name val="Calibri"/>
      <family val="2"/>
    </font>
    <font>
      <sz val="9"/>
      <color rgb="FFFF0000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b/>
      <sz val="8"/>
      <color rgb="FF0070C0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16"/>
      <color rgb="FF0070C0"/>
      <name val="Calibri"/>
      <family val="2"/>
    </font>
    <font>
      <b/>
      <i/>
      <sz val="16"/>
      <color theme="1"/>
      <name val="Calibri"/>
      <family val="2"/>
    </font>
    <font>
      <sz val="10"/>
      <color rgb="FFFF0000"/>
      <name val="Calibri"/>
      <family val="2"/>
    </font>
    <font>
      <b/>
      <sz val="16"/>
      <color theme="7"/>
      <name val="Calibri"/>
      <family val="2"/>
    </font>
    <font>
      <b/>
      <u/>
      <sz val="16"/>
      <color theme="7"/>
      <name val="Calibri"/>
      <family val="2"/>
    </font>
    <font>
      <b/>
      <u/>
      <sz val="16"/>
      <color rgb="FFA5A5A5"/>
      <name val="Calibri"/>
      <family val="2"/>
    </font>
    <font>
      <b/>
      <sz val="16"/>
      <color rgb="FFA5A5A5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color rgb="FFFFC000"/>
      <name val="Calibri"/>
      <family val="2"/>
    </font>
    <font>
      <u/>
      <sz val="11"/>
      <color rgb="FFFFC000"/>
      <name val="Calibri"/>
      <family val="2"/>
    </font>
    <font>
      <sz val="11"/>
      <color rgb="FFA5A5A5"/>
      <name val="Calibri"/>
      <family val="2"/>
    </font>
    <font>
      <u/>
      <sz val="11"/>
      <color rgb="FFA5A5A5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u/>
      <sz val="11"/>
      <color theme="10"/>
      <name val="Arial"/>
      <family val="2"/>
    </font>
    <font>
      <sz val="12"/>
      <name val="Arial"/>
      <family val="2"/>
    </font>
    <font>
      <sz val="11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i/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6"/>
      <color rgb="FF0070C0"/>
      <name val="Calibri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color rgb="FF0070C0"/>
      <name val="Calibri"/>
      <family val="2"/>
    </font>
    <font>
      <b/>
      <sz val="14"/>
      <color theme="1"/>
      <name val="Calibri"/>
      <family val="2"/>
    </font>
    <font>
      <b/>
      <u/>
      <sz val="16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1"/>
      <color theme="1"/>
      <name val="Arial"/>
      <family val="2"/>
    </font>
    <font>
      <b/>
      <sz val="16"/>
      <color rgb="FF002060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</font>
    <font>
      <b/>
      <i/>
      <sz val="9"/>
      <color theme="1"/>
      <name val="Calibri"/>
      <family val="2"/>
    </font>
    <font>
      <sz val="22"/>
      <color theme="1"/>
      <name val="Calibri"/>
      <family val="2"/>
    </font>
    <font>
      <b/>
      <sz val="26"/>
      <color theme="1"/>
      <name val="Calibri"/>
      <family val="2"/>
    </font>
    <font>
      <sz val="26"/>
      <color theme="1"/>
      <name val="Arial"/>
      <family val="2"/>
    </font>
    <font>
      <b/>
      <sz val="28"/>
      <color theme="1"/>
      <name val="Calibri"/>
      <family val="2"/>
    </font>
    <font>
      <b/>
      <sz val="30"/>
      <color theme="1"/>
      <name val="Calibri"/>
      <family val="2"/>
    </font>
    <font>
      <b/>
      <sz val="22"/>
      <color theme="1"/>
      <name val="Calibri"/>
      <family val="2"/>
    </font>
    <font>
      <b/>
      <sz val="20"/>
      <color theme="1"/>
      <name val="Arial"/>
      <family val="2"/>
    </font>
    <font>
      <b/>
      <sz val="9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7F7F7F"/>
      </patternFill>
    </fill>
    <fill>
      <patternFill patternType="solid">
        <fgColor rgb="FFFFFF00"/>
        <bgColor indexed="64"/>
      </patternFill>
    </fill>
    <fill>
      <patternFill patternType="solid">
        <fgColor rgb="FFFFD961"/>
        <bgColor rgb="FF2E75B5"/>
      </patternFill>
    </fill>
    <fill>
      <patternFill patternType="solid">
        <fgColor rgb="FFFFD96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rgb="FF9CC2E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3" fillId="0" borderId="0" applyNumberFormat="0" applyFill="0" applyBorder="0" applyAlignment="0" applyProtection="0">
      <alignment vertical="top"/>
      <protection locked="0"/>
    </xf>
  </cellStyleXfs>
  <cellXfs count="303">
    <xf numFmtId="0" fontId="0" fillId="0" borderId="0" xfId="0"/>
    <xf numFmtId="0" fontId="5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5" fillId="0" borderId="8" xfId="0" applyFont="1" applyBorder="1"/>
    <xf numFmtId="0" fontId="5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9" fillId="0" borderId="1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5" fillId="0" borderId="4" xfId="0" applyFont="1" applyBorder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/>
    <xf numFmtId="0" fontId="19" fillId="0" borderId="0" xfId="0" applyFont="1"/>
    <xf numFmtId="0" fontId="19" fillId="0" borderId="0" xfId="0" applyFont="1" applyAlignment="1">
      <alignment horizontal="center" wrapText="1"/>
    </xf>
    <xf numFmtId="0" fontId="5" fillId="0" borderId="4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right" wrapText="1"/>
    </xf>
    <xf numFmtId="0" fontId="5" fillId="0" borderId="26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19" fillId="0" borderId="8" xfId="0" applyFont="1" applyBorder="1"/>
    <xf numFmtId="164" fontId="19" fillId="0" borderId="0" xfId="0" applyNumberFormat="1" applyFont="1" applyAlignment="1">
      <alignment horizontal="center"/>
    </xf>
    <xf numFmtId="0" fontId="22" fillId="0" borderId="0" xfId="0" applyFont="1"/>
    <xf numFmtId="165" fontId="19" fillId="0" borderId="4" xfId="0" applyNumberFormat="1" applyFont="1" applyBorder="1"/>
    <xf numFmtId="0" fontId="19" fillId="0" borderId="4" xfId="0" applyFont="1" applyBorder="1" applyAlignment="1">
      <alignment horizontal="center"/>
    </xf>
    <xf numFmtId="0" fontId="19" fillId="0" borderId="4" xfId="0" applyFont="1" applyBorder="1"/>
    <xf numFmtId="0" fontId="5" fillId="0" borderId="8" xfId="0" applyFont="1" applyBorder="1" applyAlignment="1">
      <alignment horizontal="right"/>
    </xf>
    <xf numFmtId="0" fontId="22" fillId="0" borderId="26" xfId="0" applyFont="1" applyBorder="1" applyAlignment="1">
      <alignment horizontal="center"/>
    </xf>
    <xf numFmtId="0" fontId="23" fillId="0" borderId="0" xfId="0" applyFont="1"/>
    <xf numFmtId="0" fontId="24" fillId="0" borderId="4" xfId="0" applyFont="1" applyBorder="1" applyAlignment="1">
      <alignment horizontal="center" wrapText="1"/>
    </xf>
    <xf numFmtId="0" fontId="24" fillId="0" borderId="20" xfId="0" applyFont="1" applyBorder="1" applyAlignment="1">
      <alignment horizontal="center"/>
    </xf>
    <xf numFmtId="22" fontId="24" fillId="0" borderId="0" xfId="0" applyNumberFormat="1" applyFont="1" applyAlignment="1">
      <alignment horizontal="left"/>
    </xf>
    <xf numFmtId="0" fontId="30" fillId="0" borderId="0" xfId="0" applyFont="1"/>
    <xf numFmtId="0" fontId="7" fillId="0" borderId="0" xfId="0" applyFont="1"/>
    <xf numFmtId="0" fontId="47" fillId="0" borderId="28" xfId="0" applyFont="1" applyBorder="1" applyAlignment="1">
      <alignment horizontal="center"/>
    </xf>
    <xf numFmtId="0" fontId="48" fillId="0" borderId="29" xfId="0" applyFont="1" applyBorder="1" applyAlignment="1" applyProtection="1">
      <alignment horizontal="center"/>
      <protection locked="0"/>
    </xf>
    <xf numFmtId="0" fontId="5" fillId="0" borderId="26" xfId="0" applyFont="1" applyBorder="1" applyAlignment="1">
      <alignment horizontal="right" wrapText="1"/>
    </xf>
    <xf numFmtId="1" fontId="51" fillId="0" borderId="27" xfId="0" applyNumberFormat="1" applyFont="1" applyBorder="1" applyAlignment="1">
      <alignment horizontal="center"/>
    </xf>
    <xf numFmtId="0" fontId="13" fillId="0" borderId="21" xfId="0" applyFont="1" applyBorder="1"/>
    <xf numFmtId="0" fontId="5" fillId="0" borderId="21" xfId="0" applyFont="1" applyBorder="1"/>
    <xf numFmtId="0" fontId="5" fillId="4" borderId="6" xfId="0" applyFont="1" applyFill="1" applyBorder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 applyAlignment="1">
      <alignment horizontal="right"/>
    </xf>
    <xf numFmtId="0" fontId="20" fillId="4" borderId="6" xfId="0" applyFont="1" applyFill="1" applyBorder="1"/>
    <xf numFmtId="0" fontId="20" fillId="4" borderId="6" xfId="0" applyFont="1" applyFill="1" applyBorder="1" applyAlignment="1">
      <alignment horizontal="right"/>
    </xf>
    <xf numFmtId="0" fontId="5" fillId="0" borderId="22" xfId="0" applyFont="1" applyBorder="1"/>
    <xf numFmtId="0" fontId="19" fillId="0" borderId="22" xfId="0" applyFont="1" applyBorder="1"/>
    <xf numFmtId="0" fontId="5" fillId="0" borderId="25" xfId="0" applyFont="1" applyBorder="1"/>
    <xf numFmtId="0" fontId="10" fillId="0" borderId="0" xfId="0" applyFont="1"/>
    <xf numFmtId="0" fontId="19" fillId="0" borderId="20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19" fillId="0" borderId="20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/>
    </xf>
    <xf numFmtId="0" fontId="5" fillId="0" borderId="6" xfId="0" applyFont="1" applyBorder="1"/>
    <xf numFmtId="0" fontId="19" fillId="0" borderId="6" xfId="0" applyFont="1" applyBorder="1"/>
    <xf numFmtId="0" fontId="10" fillId="0" borderId="4" xfId="0" applyFont="1" applyBorder="1" applyAlignment="1" applyProtection="1">
      <alignment horizontal="center"/>
      <protection locked="0"/>
    </xf>
    <xf numFmtId="0" fontId="12" fillId="0" borderId="21" xfId="0" applyFont="1" applyBorder="1" applyProtection="1">
      <protection locked="0"/>
    </xf>
    <xf numFmtId="0" fontId="14" fillId="0" borderId="21" xfId="0" applyFont="1" applyBorder="1" applyAlignment="1" applyProtection="1">
      <alignment horizontal="left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10" xfId="0" applyFont="1" applyBorder="1" applyAlignment="1" applyProtection="1">
      <alignment horizontal="center"/>
      <protection locked="0"/>
    </xf>
    <xf numFmtId="0" fontId="35" fillId="0" borderId="4" xfId="0" applyFont="1" applyBorder="1" applyAlignment="1" applyProtection="1">
      <alignment horizontal="left"/>
      <protection locked="0"/>
    </xf>
    <xf numFmtId="0" fontId="25" fillId="0" borderId="4" xfId="0" applyFont="1" applyBorder="1" applyAlignment="1" applyProtection="1">
      <alignment horizontal="left"/>
      <protection locked="0"/>
    </xf>
    <xf numFmtId="0" fontId="25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left"/>
      <protection locked="0"/>
    </xf>
    <xf numFmtId="0" fontId="5" fillId="0" borderId="5" xfId="0" applyFont="1" applyBorder="1"/>
    <xf numFmtId="0" fontId="5" fillId="0" borderId="19" xfId="0" applyFont="1" applyBorder="1"/>
    <xf numFmtId="165" fontId="19" fillId="0" borderId="21" xfId="0" applyNumberFormat="1" applyFont="1" applyBorder="1"/>
    <xf numFmtId="0" fontId="45" fillId="0" borderId="8" xfId="0" applyFont="1" applyBorder="1" applyAlignment="1">
      <alignment horizontal="right"/>
    </xf>
    <xf numFmtId="0" fontId="13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66" fontId="19" fillId="0" borderId="8" xfId="0" applyNumberFormat="1" applyFont="1" applyBorder="1"/>
    <xf numFmtId="0" fontId="28" fillId="0" borderId="6" xfId="0" applyFont="1" applyBorder="1" applyAlignment="1">
      <alignment horizontal="center" wrapText="1"/>
    </xf>
    <xf numFmtId="0" fontId="45" fillId="6" borderId="4" xfId="0" applyFont="1" applyFill="1" applyBorder="1" applyAlignment="1">
      <alignment horizontal="right"/>
    </xf>
    <xf numFmtId="0" fontId="45" fillId="0" borderId="4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10" fillId="0" borderId="34" xfId="0" applyFont="1" applyBorder="1" applyAlignment="1" applyProtection="1">
      <alignment horizontal="center"/>
      <protection locked="0"/>
    </xf>
    <xf numFmtId="0" fontId="6" fillId="0" borderId="6" xfId="0" applyFont="1" applyBorder="1"/>
    <xf numFmtId="0" fontId="5" fillId="7" borderId="4" xfId="0" applyFont="1" applyFill="1" applyBorder="1" applyAlignment="1">
      <alignment horizontal="right" wrapText="1"/>
    </xf>
    <xf numFmtId="0" fontId="5" fillId="0" borderId="4" xfId="0" applyFont="1" applyBorder="1" applyAlignment="1">
      <alignment horizontal="right" vertical="center"/>
    </xf>
    <xf numFmtId="0" fontId="13" fillId="0" borderId="4" xfId="0" applyFont="1" applyBorder="1" applyAlignment="1" applyProtection="1">
      <alignment horizontal="center" vertical="center"/>
      <protection locked="0"/>
    </xf>
    <xf numFmtId="0" fontId="43" fillId="0" borderId="0" xfId="1" applyAlignment="1" applyProtection="1"/>
    <xf numFmtId="0" fontId="64" fillId="0" borderId="0" xfId="0" applyFont="1"/>
    <xf numFmtId="0" fontId="66" fillId="0" borderId="0" xfId="0" applyFont="1"/>
    <xf numFmtId="0" fontId="5" fillId="0" borderId="6" xfId="0" applyFont="1" applyBorder="1" applyAlignment="1">
      <alignment horizontal="left"/>
    </xf>
    <xf numFmtId="0" fontId="45" fillId="0" borderId="21" xfId="0" applyFont="1" applyBorder="1" applyAlignment="1">
      <alignment horizontal="right"/>
    </xf>
    <xf numFmtId="0" fontId="13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3" xfId="0" applyFont="1" applyBorder="1" applyAlignment="1">
      <alignment horizontal="right" wrapText="1"/>
    </xf>
    <xf numFmtId="0" fontId="10" fillId="0" borderId="26" xfId="0" applyFont="1" applyBorder="1" applyAlignment="1" applyProtection="1">
      <alignment horizontal="center"/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13" fillId="0" borderId="24" xfId="0" applyFont="1" applyBorder="1" applyAlignment="1">
      <alignment horizontal="center"/>
    </xf>
    <xf numFmtId="0" fontId="67" fillId="0" borderId="0" xfId="0" applyFont="1"/>
    <xf numFmtId="0" fontId="3" fillId="0" borderId="0" xfId="0" applyFont="1"/>
    <xf numFmtId="0" fontId="68" fillId="0" borderId="0" xfId="0" applyFont="1"/>
    <xf numFmtId="0" fontId="67" fillId="0" borderId="32" xfId="0" applyFont="1" applyBorder="1"/>
    <xf numFmtId="0" fontId="72" fillId="0" borderId="0" xfId="0" applyFont="1"/>
    <xf numFmtId="0" fontId="67" fillId="0" borderId="0" xfId="0" applyFont="1" applyAlignment="1">
      <alignment horizontal="left"/>
    </xf>
    <xf numFmtId="0" fontId="73" fillId="0" borderId="38" xfId="0" applyFont="1" applyBorder="1"/>
    <xf numFmtId="0" fontId="67" fillId="0" borderId="6" xfId="0" applyFont="1" applyBorder="1"/>
    <xf numFmtId="0" fontId="67" fillId="0" borderId="4" xfId="0" applyFont="1" applyBorder="1" applyAlignment="1">
      <alignment horizontal="center"/>
    </xf>
    <xf numFmtId="22" fontId="71" fillId="0" borderId="7" xfId="0" applyNumberFormat="1" applyFont="1" applyBorder="1" applyAlignment="1">
      <alignment horizontal="left"/>
    </xf>
    <xf numFmtId="0" fontId="71" fillId="0" borderId="8" xfId="0" applyFont="1" applyBorder="1"/>
    <xf numFmtId="0" fontId="71" fillId="0" borderId="9" xfId="0" applyFont="1" applyBorder="1"/>
    <xf numFmtId="0" fontId="3" fillId="0" borderId="22" xfId="0" applyFont="1" applyBorder="1" applyAlignment="1">
      <alignment horizontal="right"/>
    </xf>
    <xf numFmtId="0" fontId="3" fillId="0" borderId="10" xfId="0" applyFont="1" applyBorder="1"/>
    <xf numFmtId="0" fontId="3" fillId="0" borderId="22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3" xfId="0" applyFont="1" applyBorder="1"/>
    <xf numFmtId="0" fontId="3" fillId="0" borderId="21" xfId="0" applyFont="1" applyBorder="1"/>
    <xf numFmtId="0" fontId="3" fillId="0" borderId="14" xfId="0" applyFont="1" applyBorder="1"/>
    <xf numFmtId="0" fontId="3" fillId="0" borderId="0" xfId="0" applyFont="1" applyAlignment="1">
      <alignment horizontal="left"/>
    </xf>
    <xf numFmtId="0" fontId="68" fillId="0" borderId="6" xfId="0" applyFont="1" applyBorder="1"/>
    <xf numFmtId="0" fontId="67" fillId="0" borderId="39" xfId="0" applyFont="1" applyBorder="1" applyAlignment="1">
      <alignment textRotation="90"/>
    </xf>
    <xf numFmtId="0" fontId="74" fillId="0" borderId="39" xfId="0" applyFont="1" applyBorder="1" applyAlignment="1">
      <alignment horizontal="right"/>
    </xf>
    <xf numFmtId="0" fontId="2" fillId="0" borderId="0" xfId="0" applyFont="1"/>
    <xf numFmtId="0" fontId="14" fillId="0" borderId="21" xfId="0" applyFont="1" applyBorder="1" applyAlignment="1">
      <alignment horizontal="right"/>
    </xf>
    <xf numFmtId="165" fontId="19" fillId="0" borderId="8" xfId="0" applyNumberFormat="1" applyFont="1" applyBorder="1"/>
    <xf numFmtId="0" fontId="0" fillId="0" borderId="21" xfId="0" applyBorder="1"/>
    <xf numFmtId="165" fontId="19" fillId="0" borderId="6" xfId="0" applyNumberFormat="1" applyFont="1" applyBorder="1"/>
    <xf numFmtId="0" fontId="76" fillId="0" borderId="8" xfId="0" applyFont="1" applyBorder="1"/>
    <xf numFmtId="0" fontId="13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5" xfId="0" applyFont="1" applyBorder="1" applyAlignment="1" applyProtection="1">
      <alignment horizontal="center"/>
      <protection locked="0"/>
    </xf>
    <xf numFmtId="0" fontId="77" fillId="0" borderId="17" xfId="0" applyFont="1" applyBorder="1" applyAlignment="1">
      <alignment horizontal="center"/>
    </xf>
    <xf numFmtId="0" fontId="5" fillId="0" borderId="3" xfId="0" applyFont="1" applyBorder="1" applyAlignment="1" applyProtection="1">
      <alignment horizontal="right" vertical="top"/>
      <protection locked="0"/>
    </xf>
    <xf numFmtId="0" fontId="5" fillId="2" borderId="6" xfId="0" applyFont="1" applyFill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3" borderId="6" xfId="0" applyFont="1" applyFill="1" applyBorder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5" xfId="0" applyFont="1" applyBorder="1" applyProtection="1">
      <protection locked="0"/>
    </xf>
    <xf numFmtId="0" fontId="5" fillId="0" borderId="15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81" fillId="8" borderId="19" xfId="0" applyFont="1" applyFill="1" applyBorder="1" applyAlignment="1">
      <alignment wrapText="1"/>
    </xf>
    <xf numFmtId="0" fontId="81" fillId="8" borderId="2" xfId="0" applyFont="1" applyFill="1" applyBorder="1" applyAlignment="1">
      <alignment wrapText="1"/>
    </xf>
    <xf numFmtId="0" fontId="1" fillId="0" borderId="0" xfId="0" applyFont="1"/>
    <xf numFmtId="0" fontId="5" fillId="10" borderId="8" xfId="0" applyFont="1" applyFill="1" applyBorder="1" applyAlignment="1">
      <alignment horizontal="left" vertical="center" wrapText="1"/>
    </xf>
    <xf numFmtId="0" fontId="4" fillId="11" borderId="22" xfId="0" applyFont="1" applyFill="1" applyBorder="1"/>
    <xf numFmtId="0" fontId="4" fillId="11" borderId="6" xfId="0" applyFont="1" applyFill="1" applyBorder="1"/>
    <xf numFmtId="0" fontId="85" fillId="11" borderId="6" xfId="0" applyFont="1" applyFill="1" applyBorder="1" applyAlignment="1">
      <alignment horizontal="center"/>
    </xf>
    <xf numFmtId="0" fontId="76" fillId="0" borderId="0" xfId="0" applyFont="1" applyAlignment="1">
      <alignment horizontal="left"/>
    </xf>
    <xf numFmtId="0" fontId="67" fillId="10" borderId="11" xfId="0" applyFont="1" applyFill="1" applyBorder="1" applyAlignment="1" applyProtection="1">
      <alignment horizontal="right" vertical="center" wrapText="1"/>
      <protection locked="0"/>
    </xf>
    <xf numFmtId="0" fontId="22" fillId="0" borderId="31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0" fontId="6" fillId="0" borderId="5" xfId="0" applyFont="1" applyBorder="1" applyProtection="1">
      <protection locked="0"/>
    </xf>
    <xf numFmtId="0" fontId="7" fillId="0" borderId="3" xfId="0" applyFont="1" applyBorder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35" fillId="0" borderId="3" xfId="0" applyFont="1" applyBorder="1" applyAlignment="1" applyProtection="1">
      <alignment horizontal="left" vertical="top" wrapText="1"/>
      <protection locked="0"/>
    </xf>
    <xf numFmtId="0" fontId="78" fillId="8" borderId="3" xfId="0" applyFont="1" applyFill="1" applyBorder="1" applyAlignment="1">
      <alignment horizontal="center" wrapText="1"/>
    </xf>
    <xf numFmtId="0" fontId="64" fillId="9" borderId="6" xfId="0" applyFont="1" applyFill="1" applyBorder="1"/>
    <xf numFmtId="0" fontId="64" fillId="9" borderId="5" xfId="0" applyFont="1" applyFill="1" applyBorder="1"/>
    <xf numFmtId="0" fontId="79" fillId="8" borderId="3" xfId="0" applyFont="1" applyFill="1" applyBorder="1" applyAlignment="1" applyProtection="1">
      <alignment horizontal="center"/>
      <protection locked="0"/>
    </xf>
    <xf numFmtId="0" fontId="80" fillId="9" borderId="6" xfId="0" applyFont="1" applyFill="1" applyBorder="1" applyProtection="1">
      <protection locked="0"/>
    </xf>
    <xf numFmtId="0" fontId="80" fillId="9" borderId="5" xfId="0" applyFont="1" applyFill="1" applyBorder="1" applyProtection="1">
      <protection locked="0"/>
    </xf>
    <xf numFmtId="0" fontId="0" fillId="0" borderId="6" xfId="0" applyBorder="1" applyProtection="1">
      <protection locked="0"/>
    </xf>
    <xf numFmtId="0" fontId="7" fillId="0" borderId="35" xfId="0" applyFont="1" applyBorder="1" applyAlignment="1" applyProtection="1">
      <alignment horizontal="left" vertical="top" wrapText="1"/>
      <protection locked="0"/>
    </xf>
    <xf numFmtId="0" fontId="0" fillId="0" borderId="32" xfId="0" applyBorder="1" applyProtection="1">
      <protection locked="0"/>
    </xf>
    <xf numFmtId="0" fontId="6" fillId="0" borderId="36" xfId="0" applyFont="1" applyBorder="1" applyProtection="1">
      <protection locked="0"/>
    </xf>
    <xf numFmtId="0" fontId="82" fillId="8" borderId="1" xfId="0" applyFont="1" applyFill="1" applyBorder="1" applyAlignment="1">
      <alignment horizontal="center" vertical="center" wrapText="1"/>
    </xf>
    <xf numFmtId="0" fontId="82" fillId="8" borderId="19" xfId="0" applyFont="1" applyFill="1" applyBorder="1" applyAlignment="1">
      <alignment horizontal="center" vertical="center" wrapText="1"/>
    </xf>
    <xf numFmtId="0" fontId="35" fillId="10" borderId="35" xfId="0" applyFont="1" applyFill="1" applyBorder="1" applyAlignment="1" applyProtection="1">
      <alignment horizontal="left" vertical="top" wrapText="1"/>
      <protection locked="0"/>
    </xf>
    <xf numFmtId="0" fontId="0" fillId="10" borderId="32" xfId="0" applyFill="1" applyBorder="1" applyAlignment="1" applyProtection="1">
      <alignment wrapText="1"/>
      <protection locked="0"/>
    </xf>
    <xf numFmtId="0" fontId="6" fillId="10" borderId="36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35" fillId="0" borderId="6" xfId="0" applyFont="1" applyBorder="1" applyAlignment="1" applyProtection="1">
      <alignment horizontal="left" vertical="top" wrapText="1"/>
      <protection locked="0"/>
    </xf>
    <xf numFmtId="0" fontId="35" fillId="0" borderId="5" xfId="0" applyFont="1" applyBorder="1" applyAlignment="1" applyProtection="1">
      <alignment horizontal="left" vertical="top" wrapText="1"/>
      <protection locked="0"/>
    </xf>
    <xf numFmtId="0" fontId="35" fillId="0" borderId="35" xfId="0" applyFont="1" applyBorder="1" applyAlignment="1" applyProtection="1">
      <alignment horizontal="left" vertical="top" wrapText="1"/>
      <protection locked="0"/>
    </xf>
    <xf numFmtId="0" fontId="35" fillId="0" borderId="32" xfId="0" applyFont="1" applyBorder="1" applyAlignment="1" applyProtection="1">
      <alignment horizontal="left" vertical="top" wrapText="1"/>
      <protection locked="0"/>
    </xf>
    <xf numFmtId="0" fontId="35" fillId="0" borderId="36" xfId="0" applyFont="1" applyBorder="1" applyAlignment="1" applyProtection="1">
      <alignment horizontal="left" vertical="top" wrapText="1"/>
      <protection locked="0"/>
    </xf>
    <xf numFmtId="0" fontId="7" fillId="0" borderId="32" xfId="0" applyFont="1" applyBorder="1" applyAlignment="1" applyProtection="1">
      <alignment horizontal="left" vertical="top" wrapText="1"/>
      <protection locked="0"/>
    </xf>
    <xf numFmtId="0" fontId="7" fillId="0" borderId="36" xfId="0" applyFont="1" applyBorder="1" applyAlignment="1" applyProtection="1">
      <alignment horizontal="left" vertical="top" wrapText="1"/>
      <protection locked="0"/>
    </xf>
    <xf numFmtId="0" fontId="67" fillId="10" borderId="3" xfId="0" applyFont="1" applyFill="1" applyBorder="1" applyAlignment="1" applyProtection="1">
      <alignment horizontal="left" vertical="top" wrapText="1"/>
      <protection locked="0"/>
    </xf>
    <xf numFmtId="0" fontId="67" fillId="10" borderId="6" xfId="0" applyFont="1" applyFill="1" applyBorder="1" applyAlignment="1" applyProtection="1">
      <alignment horizontal="left" vertical="top" wrapText="1"/>
      <protection locked="0"/>
    </xf>
    <xf numFmtId="0" fontId="67" fillId="10" borderId="5" xfId="0" applyFont="1" applyFill="1" applyBorder="1" applyAlignment="1" applyProtection="1">
      <alignment horizontal="left" vertical="top" wrapText="1"/>
      <protection locked="0"/>
    </xf>
    <xf numFmtId="0" fontId="43" fillId="10" borderId="21" xfId="1" applyFill="1" applyBorder="1" applyAlignment="1" applyProtection="1">
      <alignment horizontal="center" vertical="top" wrapText="1"/>
      <protection locked="0"/>
    </xf>
    <xf numFmtId="0" fontId="43" fillId="10" borderId="12" xfId="1" applyFill="1" applyBorder="1" applyAlignment="1" applyProtection="1">
      <alignment horizontal="center" vertical="top" wrapText="1"/>
      <protection locked="0"/>
    </xf>
    <xf numFmtId="0" fontId="5" fillId="0" borderId="2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wrapText="1"/>
    </xf>
    <xf numFmtId="0" fontId="6" fillId="0" borderId="10" xfId="0" applyFont="1" applyBorder="1"/>
    <xf numFmtId="0" fontId="19" fillId="0" borderId="22" xfId="0" applyFont="1" applyBorder="1" applyAlignment="1">
      <alignment horizontal="center"/>
    </xf>
    <xf numFmtId="0" fontId="0" fillId="0" borderId="0" xfId="0"/>
    <xf numFmtId="0" fontId="6" fillId="0" borderId="22" xfId="0" applyFont="1" applyBorder="1"/>
    <xf numFmtId="0" fontId="19" fillId="0" borderId="20" xfId="0" applyFont="1" applyBorder="1" applyAlignment="1">
      <alignment horizontal="center" vertical="center" wrapText="1"/>
    </xf>
    <xf numFmtId="0" fontId="6" fillId="0" borderId="17" xfId="0" applyFont="1" applyBorder="1"/>
    <xf numFmtId="0" fontId="4" fillId="11" borderId="6" xfId="0" applyFont="1" applyFill="1" applyBorder="1" applyAlignment="1">
      <alignment horizontal="left"/>
    </xf>
    <xf numFmtId="0" fontId="64" fillId="12" borderId="6" xfId="0" applyFont="1" applyFill="1" applyBorder="1"/>
    <xf numFmtId="0" fontId="4" fillId="8" borderId="6" xfId="0" applyFont="1" applyFill="1" applyBorder="1" applyAlignment="1">
      <alignment horizontal="left"/>
    </xf>
    <xf numFmtId="0" fontId="20" fillId="0" borderId="7" xfId="0" applyFont="1" applyBorder="1" applyAlignment="1">
      <alignment horizontal="center" vertical="center"/>
    </xf>
    <xf numFmtId="0" fontId="10" fillId="0" borderId="37" xfId="0" applyFont="1" applyBorder="1" applyAlignment="1" applyProtection="1">
      <alignment horizontal="left" vertical="center" wrapText="1"/>
      <protection locked="0"/>
    </xf>
    <xf numFmtId="0" fontId="10" fillId="0" borderId="30" xfId="0" applyFont="1" applyBorder="1" applyAlignment="1" applyProtection="1">
      <alignment horizontal="left" vertical="center" wrapText="1"/>
      <protection locked="0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5" fillId="5" borderId="23" xfId="0" applyFont="1" applyFill="1" applyBorder="1" applyAlignment="1" applyProtection="1">
      <alignment horizontal="left" vertical="top"/>
      <protection locked="0"/>
    </xf>
    <xf numFmtId="0" fontId="5" fillId="5" borderId="24" xfId="0" applyFont="1" applyFill="1" applyBorder="1" applyAlignment="1" applyProtection="1">
      <alignment horizontal="left" vertical="top"/>
      <protection locked="0"/>
    </xf>
    <xf numFmtId="0" fontId="5" fillId="5" borderId="25" xfId="0" applyFont="1" applyFill="1" applyBorder="1" applyAlignment="1" applyProtection="1">
      <alignment horizontal="left" vertical="top"/>
      <protection locked="0"/>
    </xf>
    <xf numFmtId="0" fontId="5" fillId="5" borderId="22" xfId="0" applyFont="1" applyFill="1" applyBorder="1" applyAlignment="1" applyProtection="1">
      <alignment horizontal="left" vertical="top"/>
      <protection locked="0"/>
    </xf>
    <xf numFmtId="0" fontId="5" fillId="5" borderId="6" xfId="0" applyFont="1" applyFill="1" applyBorder="1" applyAlignment="1" applyProtection="1">
      <alignment horizontal="left" vertical="top"/>
      <protection locked="0"/>
    </xf>
    <xf numFmtId="0" fontId="5" fillId="5" borderId="10" xfId="0" applyFont="1" applyFill="1" applyBorder="1" applyAlignment="1" applyProtection="1">
      <alignment horizontal="left" vertical="top"/>
      <protection locked="0"/>
    </xf>
    <xf numFmtId="0" fontId="5" fillId="5" borderId="13" xfId="0" applyFont="1" applyFill="1" applyBorder="1" applyAlignment="1" applyProtection="1">
      <alignment horizontal="left" vertical="top"/>
      <protection locked="0"/>
    </xf>
    <xf numFmtId="0" fontId="5" fillId="5" borderId="21" xfId="0" applyFont="1" applyFill="1" applyBorder="1" applyAlignment="1" applyProtection="1">
      <alignment horizontal="left" vertical="top"/>
      <protection locked="0"/>
    </xf>
    <xf numFmtId="0" fontId="5" fillId="5" borderId="14" xfId="0" applyFont="1" applyFill="1" applyBorder="1" applyAlignment="1" applyProtection="1">
      <alignment horizontal="left" vertical="top"/>
      <protection locked="0"/>
    </xf>
    <xf numFmtId="0" fontId="16" fillId="4" borderId="6" xfId="0" applyFont="1" applyFill="1" applyBorder="1" applyAlignment="1">
      <alignment horizontal="left"/>
    </xf>
    <xf numFmtId="0" fontId="6" fillId="0" borderId="6" xfId="0" applyFont="1" applyBorder="1"/>
    <xf numFmtId="0" fontId="5" fillId="5" borderId="7" xfId="0" applyFont="1" applyFill="1" applyBorder="1" applyAlignment="1" applyProtection="1">
      <alignment horizontal="left" vertical="top"/>
      <protection locked="0"/>
    </xf>
    <xf numFmtId="0" fontId="5" fillId="5" borderId="8" xfId="0" applyFont="1" applyFill="1" applyBorder="1" applyAlignment="1" applyProtection="1">
      <alignment horizontal="left" vertical="top"/>
      <protection locked="0"/>
    </xf>
    <xf numFmtId="0" fontId="5" fillId="5" borderId="9" xfId="0" applyFont="1" applyFill="1" applyBorder="1" applyAlignment="1" applyProtection="1">
      <alignment horizontal="left" vertical="top"/>
      <protection locked="0"/>
    </xf>
    <xf numFmtId="0" fontId="4" fillId="11" borderId="21" xfId="0" applyFont="1" applyFill="1" applyBorder="1" applyAlignment="1">
      <alignment horizontal="left"/>
    </xf>
    <xf numFmtId="0" fontId="64" fillId="12" borderId="21" xfId="0" applyFont="1" applyFill="1" applyBorder="1"/>
    <xf numFmtId="0" fontId="4" fillId="11" borderId="23" xfId="0" applyFont="1" applyFill="1" applyBorder="1" applyAlignment="1">
      <alignment horizontal="left"/>
    </xf>
    <xf numFmtId="0" fontId="64" fillId="12" borderId="25" xfId="0" applyFont="1" applyFill="1" applyBorder="1"/>
    <xf numFmtId="0" fontId="64" fillId="12" borderId="24" xfId="0" applyFont="1" applyFill="1" applyBorder="1"/>
    <xf numFmtId="0" fontId="5" fillId="4" borderId="23" xfId="0" applyFont="1" applyFill="1" applyBorder="1" applyAlignment="1">
      <alignment horizontal="right"/>
    </xf>
    <xf numFmtId="0" fontId="6" fillId="0" borderId="24" xfId="0" applyFont="1" applyBorder="1"/>
    <xf numFmtId="0" fontId="6" fillId="0" borderId="25" xfId="0" applyFont="1" applyBorder="1"/>
    <xf numFmtId="0" fontId="55" fillId="0" borderId="22" xfId="0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10" fillId="4" borderId="22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4" fillId="9" borderId="6" xfId="0" applyFont="1" applyFill="1" applyBorder="1" applyAlignment="1">
      <alignment horizontal="left"/>
    </xf>
    <xf numFmtId="0" fontId="21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vertical="top"/>
    </xf>
    <xf numFmtId="0" fontId="0" fillId="0" borderId="0" xfId="0" applyAlignment="1">
      <alignment vertical="top"/>
    </xf>
    <xf numFmtId="0" fontId="69" fillId="0" borderId="6" xfId="0" applyFont="1" applyBorder="1" applyAlignment="1">
      <alignment horizontal="left" vertical="top" wrapText="1"/>
    </xf>
    <xf numFmtId="0" fontId="13" fillId="0" borderId="0" xfId="0" applyFont="1" applyAlignment="1" applyProtection="1">
      <alignment horizontal="left"/>
      <protection locked="0"/>
    </xf>
    <xf numFmtId="0" fontId="43" fillId="0" borderId="0" xfId="1" applyAlignment="1" applyProtection="1">
      <protection locked="0"/>
    </xf>
    <xf numFmtId="0" fontId="15" fillId="0" borderId="21" xfId="0" applyFont="1" applyBorder="1" applyProtection="1">
      <protection locked="0"/>
    </xf>
    <xf numFmtId="0" fontId="6" fillId="0" borderId="21" xfId="0" applyFont="1" applyBorder="1" applyProtection="1">
      <protection locked="0"/>
    </xf>
    <xf numFmtId="0" fontId="83" fillId="8" borderId="6" xfId="0" applyFont="1" applyFill="1" applyBorder="1" applyAlignment="1">
      <alignment horizontal="center" wrapText="1"/>
    </xf>
    <xf numFmtId="0" fontId="64" fillId="9" borderId="6" xfId="0" applyFont="1" applyFill="1" applyBorder="1" applyAlignment="1">
      <alignment horizontal="center"/>
    </xf>
    <xf numFmtId="0" fontId="27" fillId="8" borderId="6" xfId="0" applyFont="1" applyFill="1" applyBorder="1" applyAlignment="1">
      <alignment horizontal="center" wrapText="1"/>
    </xf>
    <xf numFmtId="0" fontId="79" fillId="8" borderId="6" xfId="0" applyFont="1" applyFill="1" applyBorder="1" applyAlignment="1">
      <alignment horizontal="center"/>
    </xf>
    <xf numFmtId="0" fontId="80" fillId="9" borderId="6" xfId="0" applyFont="1" applyFill="1" applyBorder="1"/>
    <xf numFmtId="0" fontId="8" fillId="0" borderId="0" xfId="0" applyFont="1" applyAlignment="1">
      <alignment horizontal="center" wrapText="1"/>
    </xf>
    <xf numFmtId="22" fontId="10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wrapText="1"/>
    </xf>
    <xf numFmtId="0" fontId="6" fillId="0" borderId="8" xfId="0" applyFont="1" applyBorder="1"/>
    <xf numFmtId="0" fontId="6" fillId="0" borderId="9" xfId="0" applyFont="1" applyBorder="1"/>
    <xf numFmtId="0" fontId="57" fillId="0" borderId="22" xfId="0" applyFont="1" applyBorder="1" applyAlignment="1">
      <alignment horizontal="center" wrapText="1"/>
    </xf>
    <xf numFmtId="0" fontId="58" fillId="0" borderId="0" xfId="0" applyFont="1"/>
    <xf numFmtId="0" fontId="59" fillId="0" borderId="10" xfId="0" applyFont="1" applyBorder="1"/>
    <xf numFmtId="0" fontId="29" fillId="0" borderId="22" xfId="0" applyFont="1" applyBorder="1" applyAlignment="1">
      <alignment horizontal="center" wrapText="1"/>
    </xf>
    <xf numFmtId="0" fontId="59" fillId="0" borderId="6" xfId="0" applyFont="1" applyBorder="1"/>
    <xf numFmtId="0" fontId="13" fillId="0" borderId="23" xfId="0" applyFont="1" applyBorder="1" applyAlignment="1" applyProtection="1">
      <alignment horizontal="center"/>
      <protection locked="0"/>
    </xf>
    <xf numFmtId="0" fontId="13" fillId="0" borderId="24" xfId="0" applyFont="1" applyBorder="1" applyAlignment="1" applyProtection="1">
      <alignment horizontal="center"/>
      <protection locked="0"/>
    </xf>
    <xf numFmtId="0" fontId="13" fillId="0" borderId="25" xfId="0" applyFont="1" applyBorder="1" applyAlignment="1" applyProtection="1">
      <alignment horizontal="center"/>
      <protection locked="0"/>
    </xf>
    <xf numFmtId="0" fontId="25" fillId="0" borderId="23" xfId="0" applyFont="1" applyBorder="1" applyAlignment="1" applyProtection="1">
      <alignment horizontal="left"/>
      <protection locked="0"/>
    </xf>
    <xf numFmtId="0" fontId="6" fillId="0" borderId="24" xfId="0" applyFont="1" applyBorder="1" applyProtection="1">
      <protection locked="0"/>
    </xf>
    <xf numFmtId="0" fontId="6" fillId="0" borderId="25" xfId="0" applyFont="1" applyBorder="1" applyProtection="1">
      <protection locked="0"/>
    </xf>
    <xf numFmtId="0" fontId="4" fillId="13" borderId="23" xfId="0" applyFont="1" applyFill="1" applyBorder="1" applyAlignment="1" applyProtection="1">
      <alignment horizontal="left" vertical="top" wrapText="1"/>
      <protection locked="0"/>
    </xf>
    <xf numFmtId="0" fontId="64" fillId="13" borderId="24" xfId="0" applyFont="1" applyFill="1" applyBorder="1" applyProtection="1">
      <protection locked="0"/>
    </xf>
    <xf numFmtId="0" fontId="64" fillId="13" borderId="25" xfId="0" applyFont="1" applyFill="1" applyBorder="1" applyProtection="1">
      <protection locked="0"/>
    </xf>
    <xf numFmtId="0" fontId="62" fillId="0" borderId="13" xfId="1" applyFont="1" applyBorder="1" applyAlignment="1" applyProtection="1">
      <alignment horizontal="center" wrapText="1"/>
    </xf>
    <xf numFmtId="0" fontId="63" fillId="0" borderId="21" xfId="0" applyFont="1" applyBorder="1"/>
    <xf numFmtId="0" fontId="63" fillId="0" borderId="14" xfId="0" applyFont="1" applyBorder="1"/>
    <xf numFmtId="0" fontId="50" fillId="0" borderId="30" xfId="0" applyFont="1" applyBorder="1" applyAlignment="1">
      <alignment horizontal="center"/>
    </xf>
    <xf numFmtId="0" fontId="50" fillId="0" borderId="31" xfId="0" applyFont="1" applyBorder="1" applyAlignment="1">
      <alignment horizontal="center"/>
    </xf>
    <xf numFmtId="0" fontId="35" fillId="0" borderId="24" xfId="0" applyFont="1" applyBorder="1" applyAlignment="1" applyProtection="1">
      <alignment horizontal="left"/>
      <protection locked="0"/>
    </xf>
    <xf numFmtId="0" fontId="44" fillId="0" borderId="24" xfId="0" applyFont="1" applyBorder="1" applyProtection="1">
      <protection locked="0"/>
    </xf>
    <xf numFmtId="0" fontId="44" fillId="0" borderId="25" xfId="0" applyFont="1" applyBorder="1" applyProtection="1">
      <protection locked="0"/>
    </xf>
    <xf numFmtId="0" fontId="45" fillId="0" borderId="24" xfId="0" applyFont="1" applyBorder="1" applyAlignment="1" applyProtection="1">
      <alignment horizontal="left"/>
      <protection locked="0"/>
    </xf>
    <xf numFmtId="0" fontId="25" fillId="0" borderId="24" xfId="0" applyFont="1" applyBorder="1" applyAlignment="1" applyProtection="1">
      <alignment horizontal="left"/>
      <protection locked="0"/>
    </xf>
    <xf numFmtId="0" fontId="49" fillId="0" borderId="33" xfId="0" applyFont="1" applyBorder="1" applyAlignment="1">
      <alignment horizontal="center"/>
    </xf>
    <xf numFmtId="0" fontId="49" fillId="0" borderId="6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6" fillId="0" borderId="21" xfId="0" applyFont="1" applyBorder="1"/>
    <xf numFmtId="0" fontId="6" fillId="0" borderId="14" xfId="0" applyFont="1" applyBorder="1"/>
    <xf numFmtId="0" fontId="24" fillId="0" borderId="13" xfId="0" applyFont="1" applyBorder="1" applyAlignment="1">
      <alignment horizontal="center" wrapText="1"/>
    </xf>
    <xf numFmtId="0" fontId="43" fillId="0" borderId="6" xfId="1" applyBorder="1" applyAlignment="1" applyProtection="1">
      <alignment horizontal="center"/>
      <protection locked="0"/>
    </xf>
    <xf numFmtId="0" fontId="84" fillId="9" borderId="0" xfId="0" applyFont="1" applyFill="1" applyAlignment="1">
      <alignment horizontal="center" vertical="center"/>
    </xf>
    <xf numFmtId="0" fontId="65" fillId="0" borderId="0" xfId="0" applyFont="1" applyAlignment="1">
      <alignment horizontal="center"/>
    </xf>
    <xf numFmtId="0" fontId="67" fillId="0" borderId="6" xfId="0" applyFont="1" applyBorder="1" applyAlignment="1">
      <alignment horizontal="center" vertical="top" wrapText="1"/>
    </xf>
    <xf numFmtId="0" fontId="67" fillId="0" borderId="6" xfId="0" applyFont="1" applyBorder="1"/>
    <xf numFmtId="0" fontId="67" fillId="0" borderId="0" xfId="0" applyFont="1"/>
  </cellXfs>
  <cellStyles count="2">
    <cellStyle name="Hyperlink" xfId="1" builtinId="8"/>
    <cellStyle name="Normal" xfId="0" builtinId="0"/>
  </cellStyles>
  <dxfs count="12"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FF0000"/>
      </font>
      <fill>
        <patternFill patternType="solid">
          <fgColor theme="1"/>
          <bgColor theme="1"/>
        </patternFill>
      </fill>
    </dxf>
    <dxf>
      <font>
        <b/>
        <color rgb="FF0070C0"/>
      </font>
      <fill>
        <patternFill patternType="solid">
          <fgColor theme="0"/>
          <bgColor theme="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solid">
          <fgColor theme="1"/>
          <bgColor theme="1"/>
        </patternFill>
      </fill>
    </dxf>
  </dxfs>
  <tableStyles count="0" defaultTableStyle="TableStyleMedium9" defaultPivotStyle="PivotStyleLight16"/>
  <colors>
    <mruColors>
      <color rgb="FFFFD961"/>
      <color rgb="FF33CCCC"/>
      <color rgb="FF00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304800</xdr:colOff>
      <xdr:row>22</xdr:row>
      <xdr:rowOff>104775</xdr:rowOff>
    </xdr:from>
    <xdr:ext cx="447675" cy="381000"/>
    <xdr:pic macro="[0]!Iniciar_Preenchimento">
      <xdr:nvPicPr>
        <xdr:cNvPr id="2" name="image1.png" descr="Resultado de imagem para seta segui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577850</xdr:colOff>
      <xdr:row>0</xdr:row>
      <xdr:rowOff>120650</xdr:rowOff>
    </xdr:from>
    <xdr:to>
      <xdr:col>7</xdr:col>
      <xdr:colOff>285749</xdr:colOff>
      <xdr:row>0</xdr:row>
      <xdr:rowOff>1200150</xdr:rowOff>
    </xdr:to>
    <xdr:pic>
      <xdr:nvPicPr>
        <xdr:cNvPr id="6" name="image1.jpg">
          <a:extLst>
            <a:ext uri="{FF2B5EF4-FFF2-40B4-BE49-F238E27FC236}">
              <a16:creationId xmlns:a16="http://schemas.microsoft.com/office/drawing/2014/main" id="{07F05B6F-04EB-3167-81C3-80A17631A21A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r="63187" b="-2632"/>
        <a:stretch>
          <a:fillRect/>
        </a:stretch>
      </xdr:blipFill>
      <xdr:spPr>
        <a:xfrm>
          <a:off x="5670550" y="120650"/>
          <a:ext cx="2197099" cy="1079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323850</xdr:colOff>
      <xdr:row>223</xdr:row>
      <xdr:rowOff>247650</xdr:rowOff>
    </xdr:from>
    <xdr:ext cx="619125" cy="647700"/>
    <xdr:pic macro="[0]!Finito">
      <xdr:nvPicPr>
        <xdr:cNvPr id="2" name="image4.jpg" descr="Imagem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110338</xdr:colOff>
      <xdr:row>0</xdr:row>
      <xdr:rowOff>203201</xdr:rowOff>
    </xdr:from>
    <xdr:to>
      <xdr:col>9</xdr:col>
      <xdr:colOff>25399</xdr:colOff>
      <xdr:row>2</xdr:row>
      <xdr:rowOff>254001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7D14549-2C8C-488D-94D1-E482C50DE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08038" y="203201"/>
          <a:ext cx="1693061" cy="831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11</xdr:row>
      <xdr:rowOff>19762</xdr:rowOff>
    </xdr:from>
    <xdr:to>
      <xdr:col>9</xdr:col>
      <xdr:colOff>38100</xdr:colOff>
      <xdr:row>48</xdr:row>
      <xdr:rowOff>17024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" y="2991562"/>
          <a:ext cx="8369300" cy="6575862"/>
        </a:xfrm>
        <a:prstGeom prst="rect">
          <a:avLst/>
        </a:prstGeom>
      </xdr:spPr>
    </xdr:pic>
    <xdr:clientData/>
  </xdr:twoCellAnchor>
  <xdr:twoCellAnchor>
    <xdr:from>
      <xdr:col>1</xdr:col>
      <xdr:colOff>590550</xdr:colOff>
      <xdr:row>29</xdr:row>
      <xdr:rowOff>19050</xdr:rowOff>
    </xdr:from>
    <xdr:to>
      <xdr:col>8</xdr:col>
      <xdr:colOff>9525</xdr:colOff>
      <xdr:row>48</xdr:row>
      <xdr:rowOff>57150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00100" y="6048375"/>
          <a:ext cx="7181850" cy="3476625"/>
        </a:xfrm>
        <a:prstGeom prst="rect">
          <a:avLst/>
        </a:prstGeom>
        <a:noFill/>
        <a:ln w="76200">
          <a:solidFill>
            <a:srgbClr val="FFFF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 editAs="oneCell">
    <xdr:from>
      <xdr:col>6</xdr:col>
      <xdr:colOff>351639</xdr:colOff>
      <xdr:row>0</xdr:row>
      <xdr:rowOff>190501</xdr:rowOff>
    </xdr:from>
    <xdr:to>
      <xdr:col>8</xdr:col>
      <xdr:colOff>482601</xdr:colOff>
      <xdr:row>2</xdr:row>
      <xdr:rowOff>248776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471F54-DFED-42CB-A4BF-50AE295DA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95339" y="190501"/>
          <a:ext cx="1350162" cy="845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ediatria@colegiosordemdosmedicos.p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rdemdosmedicos.pt/criterios-de-idoneidade-17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A1:X1004"/>
  <sheetViews>
    <sheetView showGridLines="0" showRowColHeaders="0" showZeros="0" tabSelected="1" zoomScaleNormal="100" workbookViewId="0">
      <selection activeCell="B3" sqref="B3:H3"/>
    </sheetView>
  </sheetViews>
  <sheetFormatPr baseColWidth="10" defaultColWidth="12.5" defaultRowHeight="15" customHeight="1" x14ac:dyDescent="0.15"/>
  <cols>
    <col min="1" max="1" width="2.6640625" customWidth="1"/>
    <col min="2" max="2" width="56.1640625" customWidth="1"/>
    <col min="3" max="3" width="8" customWidth="1"/>
    <col min="4" max="4" width="8.1640625" customWidth="1"/>
    <col min="5" max="5" width="8" customWidth="1"/>
    <col min="6" max="6" width="8.5" customWidth="1"/>
    <col min="7" max="7" width="8" customWidth="1"/>
    <col min="8" max="8" width="10.5" customWidth="1"/>
    <col min="9" max="24" width="7.6640625" customWidth="1"/>
  </cols>
  <sheetData>
    <row r="1" spans="1:24" ht="96" customHeight="1" x14ac:dyDescent="0.45">
      <c r="A1" s="1"/>
      <c r="B1" s="181" t="s">
        <v>312</v>
      </c>
      <c r="C1" s="182"/>
      <c r="D1" s="182"/>
      <c r="E1" s="182"/>
      <c r="F1" s="148"/>
      <c r="G1" s="148"/>
      <c r="H1" s="149"/>
      <c r="I1" s="1"/>
      <c r="J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66" customHeight="1" x14ac:dyDescent="0.35">
      <c r="A2" s="1"/>
      <c r="B2" s="171" t="s">
        <v>1</v>
      </c>
      <c r="C2" s="172"/>
      <c r="D2" s="172"/>
      <c r="E2" s="172"/>
      <c r="F2" s="172"/>
      <c r="G2" s="172"/>
      <c r="H2" s="17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4" x14ac:dyDescent="0.4">
      <c r="A3" s="1"/>
      <c r="B3" s="174">
        <v>2027</v>
      </c>
      <c r="C3" s="175"/>
      <c r="D3" s="175"/>
      <c r="E3" s="175"/>
      <c r="F3" s="175"/>
      <c r="G3" s="175"/>
      <c r="H3" s="17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4" customHeight="1" x14ac:dyDescent="0.2">
      <c r="A4" s="1"/>
      <c r="B4" s="159" t="s">
        <v>2</v>
      </c>
      <c r="C4" s="177"/>
      <c r="D4" s="177"/>
      <c r="E4" s="177"/>
      <c r="F4" s="177"/>
      <c r="G4" s="177"/>
      <c r="H4" s="16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9" customHeight="1" x14ac:dyDescent="0.2">
      <c r="A5" s="1"/>
      <c r="B5" s="178" t="str">
        <f>"Enviamos um novo formato de ficheiro (ano "&amp;B3&amp;") para recolha dos dados de caracterização dos Serviços de Pediatria para atribuição de Idoneidade Formativa. Antes de iniciar o preenchimento, por favor leia todas as instruções desta página. "</f>
        <v xml:space="preserve">Enviamos um novo formato de ficheiro (ano 2027) para recolha dos dados de caracterização dos Serviços de Pediatria para atribuição de Idoneidade Formativa. Antes de iniciar o preenchimento, por favor leia todas as instruções desta página. </v>
      </c>
      <c r="C5" s="179"/>
      <c r="D5" s="179"/>
      <c r="E5" s="179"/>
      <c r="F5" s="179"/>
      <c r="G5" s="179"/>
      <c r="H5" s="18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8.25" customHeight="1" x14ac:dyDescent="0.2">
      <c r="A6" s="1"/>
      <c r="B6" s="183" t="str">
        <f>"Só serão analisados os inquéritos enviados no corrente formato (versão para o ano "&amp;B3&amp;"), não sendo aceites respostas em outros formatos, nomeadamente os utilizados em anos anteriores."</f>
        <v>Só serão analisados os inquéritos enviados no corrente formato (versão para o ano 2027), não sendo aceites respostas em outros formatos, nomeadamente os utilizados em anos anteriores.</v>
      </c>
      <c r="C6" s="184"/>
      <c r="D6" s="184"/>
      <c r="E6" s="184"/>
      <c r="F6" s="184"/>
      <c r="G6" s="184"/>
      <c r="H6" s="18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48" customHeight="1" x14ac:dyDescent="0.2">
      <c r="A7" s="1"/>
      <c r="B7" s="170" t="str">
        <f>"A informação disponibilizada neste ficheiro destina-se à atribuição de Idoneidades Formativas para o triénio "&amp;B3 &amp;"- "&amp;B3+2&amp;". A atribuição de idoneidade formativa plurianual pretende permitir aos Serviços programarem a receção de Internos de Formação Específica de forma adequada."</f>
        <v>A informação disponibilizada neste ficheiro destina-se à atribuição de Idoneidades Formativas para o triénio 2027- 2029. A atribuição de idoneidade formativa plurianual pretende permitir aos Serviços programarem a receção de Internos de Formação Específica de forma adequada.</v>
      </c>
      <c r="C7" s="190"/>
      <c r="D7" s="190"/>
      <c r="E7" s="190"/>
      <c r="F7" s="190"/>
      <c r="G7" s="190"/>
      <c r="H7" s="19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51" customHeight="1" x14ac:dyDescent="0.2">
      <c r="A8" s="1"/>
      <c r="B8" s="192" t="s">
        <v>275</v>
      </c>
      <c r="C8" s="193"/>
      <c r="D8" s="193"/>
      <c r="E8" s="193"/>
      <c r="F8" s="193"/>
      <c r="G8" s="193"/>
      <c r="H8" s="19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3" customHeight="1" x14ac:dyDescent="0.2">
      <c r="A9" s="1"/>
      <c r="B9" s="187" t="s">
        <v>3</v>
      </c>
      <c r="C9" s="188"/>
      <c r="D9" s="188"/>
      <c r="E9" s="188"/>
      <c r="F9" s="188"/>
      <c r="G9" s="188"/>
      <c r="H9" s="18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" customHeight="1" x14ac:dyDescent="0.2">
      <c r="A10" s="1"/>
      <c r="B10" s="135" t="s">
        <v>4</v>
      </c>
      <c r="C10" s="136"/>
      <c r="D10" s="186" t="s">
        <v>5</v>
      </c>
      <c r="E10" s="166"/>
      <c r="F10" s="166"/>
      <c r="G10" s="166"/>
      <c r="H10" s="16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51" customHeight="1" x14ac:dyDescent="0.2">
      <c r="A11" s="1"/>
      <c r="B11" s="137"/>
      <c r="C11" s="138"/>
      <c r="D11" s="166"/>
      <c r="E11" s="166"/>
      <c r="F11" s="166"/>
      <c r="G11" s="166"/>
      <c r="H11" s="16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8" customHeight="1" x14ac:dyDescent="0.2">
      <c r="A12" s="1"/>
      <c r="B12" s="135" t="s">
        <v>6</v>
      </c>
      <c r="C12" s="139"/>
      <c r="D12" s="186" t="s">
        <v>7</v>
      </c>
      <c r="E12" s="166"/>
      <c r="F12" s="166"/>
      <c r="G12" s="166"/>
      <c r="H12" s="16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66" customHeight="1" x14ac:dyDescent="0.2">
      <c r="A13" s="1"/>
      <c r="B13" s="178" t="s">
        <v>8</v>
      </c>
      <c r="C13" s="195"/>
      <c r="D13" s="195"/>
      <c r="E13" s="195"/>
      <c r="F13" s="195"/>
      <c r="G13" s="195"/>
      <c r="H13" s="19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1.5" customHeight="1" x14ac:dyDescent="0.2">
      <c r="A14" s="1"/>
      <c r="B14" s="197" t="s">
        <v>281</v>
      </c>
      <c r="C14" s="198"/>
      <c r="D14" s="198"/>
      <c r="E14" s="198"/>
      <c r="F14" s="198"/>
      <c r="G14" s="198"/>
      <c r="H14" s="19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0.75" customHeight="1" x14ac:dyDescent="0.2">
      <c r="A15" s="1"/>
      <c r="B15" s="156" t="s">
        <v>308</v>
      </c>
      <c r="C15" s="200" t="s">
        <v>282</v>
      </c>
      <c r="D15" s="200"/>
      <c r="E15" s="200"/>
      <c r="F15" s="200"/>
      <c r="G15" s="200"/>
      <c r="H15" s="20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42.75" customHeight="1" x14ac:dyDescent="0.2">
      <c r="A16" s="72"/>
      <c r="B16" s="162" t="s">
        <v>9</v>
      </c>
      <c r="C16" s="163"/>
      <c r="D16" s="163"/>
      <c r="E16" s="163"/>
      <c r="F16" s="163"/>
      <c r="G16" s="163"/>
      <c r="H16" s="16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7" customHeight="1" x14ac:dyDescent="0.2">
      <c r="A17" s="72"/>
      <c r="B17" s="169" t="s">
        <v>10</v>
      </c>
      <c r="C17" s="166"/>
      <c r="D17" s="166"/>
      <c r="E17" s="166"/>
      <c r="F17" s="166"/>
      <c r="G17" s="166"/>
      <c r="H17" s="16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27" customHeight="1" x14ac:dyDescent="0.2">
      <c r="A18" s="72"/>
      <c r="B18" s="166"/>
      <c r="C18" s="166"/>
      <c r="D18" s="166"/>
      <c r="E18" s="166"/>
      <c r="F18" s="166"/>
      <c r="G18" s="166"/>
      <c r="H18" s="16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64.5" customHeight="1" x14ac:dyDescent="0.2">
      <c r="A19" s="1"/>
      <c r="B19" s="170" t="s">
        <v>11</v>
      </c>
      <c r="C19" s="166"/>
      <c r="D19" s="166"/>
      <c r="E19" s="166"/>
      <c r="F19" s="166"/>
      <c r="G19" s="166"/>
      <c r="H19" s="16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53.25" customHeight="1" x14ac:dyDescent="0.2">
      <c r="A20" s="1"/>
      <c r="B20" s="162" t="s">
        <v>294</v>
      </c>
      <c r="C20" s="163"/>
      <c r="D20" s="163"/>
      <c r="E20" s="163"/>
      <c r="F20" s="163"/>
      <c r="G20" s="163"/>
      <c r="H20" s="16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55.5" customHeight="1" x14ac:dyDescent="0.2">
      <c r="A21" s="1"/>
      <c r="B21" s="159" t="s">
        <v>12</v>
      </c>
      <c r="C21" s="160"/>
      <c r="D21" s="160"/>
      <c r="E21" s="160"/>
      <c r="F21" s="160"/>
      <c r="G21" s="160"/>
      <c r="H21" s="16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42" customHeight="1" x14ac:dyDescent="0.2">
      <c r="A22" s="1"/>
      <c r="B22" s="165" t="s">
        <v>13</v>
      </c>
      <c r="C22" s="166"/>
      <c r="D22" s="166"/>
      <c r="E22" s="166"/>
      <c r="F22" s="166"/>
      <c r="G22" s="166"/>
      <c r="H22" s="16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">
      <c r="A23" s="1"/>
      <c r="B23" s="141"/>
      <c r="C23" s="142"/>
      <c r="D23" s="142"/>
      <c r="E23" s="142"/>
      <c r="F23" s="142"/>
      <c r="G23" s="142"/>
      <c r="H23" s="14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6" x14ac:dyDescent="0.2">
      <c r="A24" s="1"/>
      <c r="B24" s="168" t="s">
        <v>14</v>
      </c>
      <c r="C24" s="166"/>
      <c r="D24" s="166"/>
      <c r="E24" s="166"/>
      <c r="F24" s="140"/>
      <c r="G24" s="138"/>
      <c r="H24" s="14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x14ac:dyDescent="0.2">
      <c r="A25" s="1"/>
      <c r="B25" s="145"/>
      <c r="C25" s="146"/>
      <c r="D25" s="146"/>
      <c r="E25" s="138"/>
      <c r="F25" s="146"/>
      <c r="G25" s="146"/>
      <c r="H25" s="14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2">
      <c r="A26" s="1"/>
      <c r="C26" s="1"/>
      <c r="D26" s="1"/>
      <c r="E26" s="7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</sheetData>
  <sheetProtection sheet="1" objects="1" scenarios="1" selectLockedCells="1" selectUnlockedCells="1"/>
  <mergeCells count="21">
    <mergeCell ref="B6:H6"/>
    <mergeCell ref="D10:H11"/>
    <mergeCell ref="D12:H12"/>
    <mergeCell ref="B16:H16"/>
    <mergeCell ref="B9:H9"/>
    <mergeCell ref="B7:H7"/>
    <mergeCell ref="B8:H8"/>
    <mergeCell ref="B13:H13"/>
    <mergeCell ref="B14:H14"/>
    <mergeCell ref="C15:H15"/>
    <mergeCell ref="B2:H2"/>
    <mergeCell ref="B3:H3"/>
    <mergeCell ref="B4:H4"/>
    <mergeCell ref="B5:H5"/>
    <mergeCell ref="B1:E1"/>
    <mergeCell ref="B21:H21"/>
    <mergeCell ref="B20:H20"/>
    <mergeCell ref="B22:H22"/>
    <mergeCell ref="B24:E24"/>
    <mergeCell ref="B17:H18"/>
    <mergeCell ref="B19:H19"/>
  </mergeCells>
  <hyperlinks>
    <hyperlink ref="C15:H15" location="'Sub especialidades'!A1" display="Informação para atribuição inicial de idoneidade para outras valências / sub-especialidades" xr:uid="{00000000-0004-0000-0000-000000000000}"/>
  </hyperlinks>
  <pageMargins left="0.7" right="0.7" top="0.75" bottom="0.71" header="0" footer="0"/>
  <pageSetup paperSize="9" scale="72" fitToHeight="0" orientation="portrait" r:id="rId1"/>
  <headerFooter>
    <oddHeader>&amp;CColégio de Pediatria da Ordem dos Médicos&amp;R2020</oddHeader>
    <oddFooter>&amp;CColégio de Pediatria da Ordem dos Médicos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Z1028"/>
  <sheetViews>
    <sheetView showGridLines="0" showRowColHeaders="0" showZeros="0" workbookViewId="0">
      <selection activeCell="H83" sqref="H83"/>
    </sheetView>
  </sheetViews>
  <sheetFormatPr baseColWidth="10" defaultColWidth="12.5" defaultRowHeight="15" customHeight="1" x14ac:dyDescent="0.15"/>
  <cols>
    <col min="1" max="1" width="2.6640625" customWidth="1"/>
    <col min="2" max="2" width="56.5" customWidth="1"/>
    <col min="3" max="3" width="8" customWidth="1"/>
    <col min="4" max="4" width="8.1640625" customWidth="1"/>
    <col min="5" max="5" width="8" customWidth="1"/>
    <col min="6" max="6" width="8.5" customWidth="1"/>
    <col min="7" max="7" width="8" customWidth="1"/>
    <col min="8" max="12" width="7.6640625" customWidth="1"/>
    <col min="13" max="13" width="11.1640625" hidden="1" customWidth="1"/>
    <col min="14" max="14" width="10" hidden="1" customWidth="1"/>
    <col min="15" max="15" width="8" hidden="1" customWidth="1"/>
    <col min="16" max="16" width="42.6640625" hidden="1" customWidth="1"/>
    <col min="17" max="17" width="32.5" hidden="1" customWidth="1"/>
    <col min="18" max="19" width="7.6640625" hidden="1" customWidth="1"/>
    <col min="20" max="26" width="7.6640625" customWidth="1"/>
  </cols>
  <sheetData>
    <row r="1" spans="1:26" ht="28.5" customHeight="1" x14ac:dyDescent="0.35">
      <c r="A1" s="1"/>
      <c r="B1" s="256" t="s">
        <v>0</v>
      </c>
      <c r="C1" s="257"/>
      <c r="D1" s="257"/>
      <c r="E1" s="257"/>
      <c r="F1" s="257"/>
      <c r="G1" s="257"/>
      <c r="H1" s="257"/>
      <c r="I1" s="2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" customHeight="1" x14ac:dyDescent="0.25">
      <c r="A2" s="1"/>
      <c r="B2" s="258" t="s">
        <v>313</v>
      </c>
      <c r="C2" s="257"/>
      <c r="D2" s="257"/>
      <c r="E2" s="257"/>
      <c r="F2" s="257"/>
      <c r="G2" s="257"/>
      <c r="H2" s="257"/>
      <c r="I2" s="2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4" x14ac:dyDescent="0.4">
      <c r="A3" s="1"/>
      <c r="B3" s="259" t="str">
        <f>"Ano "&amp;INSTRUÇÕES!B3</f>
        <v>Ano 2027</v>
      </c>
      <c r="C3" s="260"/>
      <c r="D3" s="260"/>
      <c r="E3" s="260"/>
      <c r="F3" s="260"/>
      <c r="G3" s="260"/>
      <c r="H3" s="260"/>
      <c r="I3" s="26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1"/>
      <c r="B4" s="261" t="s">
        <v>314</v>
      </c>
      <c r="C4" s="208"/>
      <c r="D4" s="208"/>
      <c r="E4" s="208"/>
      <c r="F4" s="208"/>
      <c r="G4" s="208"/>
      <c r="H4" s="20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3">
      <c r="A5" s="1"/>
      <c r="B5" s="2"/>
      <c r="C5" s="2"/>
      <c r="D5" s="2"/>
      <c r="E5" s="2"/>
      <c r="F5" s="2"/>
      <c r="G5" s="2"/>
      <c r="H5" s="262">
        <f ca="1">NOW()</f>
        <v>46045.74949814815</v>
      </c>
      <c r="I5" s="20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" x14ac:dyDescent="0.2">
      <c r="A6" s="1"/>
      <c r="B6" s="3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" x14ac:dyDescent="0.2">
      <c r="A7" s="1"/>
      <c r="B7" s="63"/>
      <c r="C7" s="43"/>
      <c r="D7" s="43"/>
      <c r="E7" s="43"/>
      <c r="F7" s="43"/>
      <c r="G7" s="43"/>
      <c r="H7" s="43"/>
      <c r="I7" s="4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" x14ac:dyDescent="0.2">
      <c r="A8" s="1"/>
      <c r="B8" s="3" t="s">
        <v>16</v>
      </c>
      <c r="C8" s="1" t="str">
        <f>IF($B$9="outro","Por favor introduza na celula abaixo o nome do seu hospital","")</f>
        <v/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5">
      <c r="A9" s="1"/>
      <c r="B9" s="64"/>
      <c r="C9" s="43"/>
      <c r="D9" s="43"/>
      <c r="E9" s="43"/>
      <c r="F9" s="43"/>
      <c r="G9" s="43"/>
      <c r="H9" s="126" t="str">
        <f>IF(B9="","",VLOOKUP(B9,'--'!G3:H46,2,))</f>
        <v/>
      </c>
      <c r="I9" s="4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" x14ac:dyDescent="0.2">
      <c r="A10" s="1"/>
      <c r="B10" s="4" t="s">
        <v>17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" x14ac:dyDescent="0.2">
      <c r="A11" s="1"/>
      <c r="B11" s="5" t="s">
        <v>18</v>
      </c>
      <c r="C11" s="252"/>
      <c r="D11" s="166"/>
      <c r="E11" s="166"/>
      <c r="F11" s="166"/>
      <c r="G11" s="166"/>
      <c r="H11" s="166"/>
      <c r="I11" s="16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" x14ac:dyDescent="0.2">
      <c r="A12" s="1"/>
      <c r="B12" s="5" t="s">
        <v>19</v>
      </c>
      <c r="C12" s="253"/>
      <c r="D12" s="166"/>
      <c r="E12" s="166"/>
      <c r="F12" s="166"/>
      <c r="G12" s="166"/>
      <c r="H12" s="166"/>
      <c r="I12" s="16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" x14ac:dyDescent="0.2">
      <c r="A13" s="1"/>
      <c r="B13" s="5" t="s">
        <v>20</v>
      </c>
      <c r="C13" s="254"/>
      <c r="D13" s="255"/>
      <c r="E13" s="255"/>
      <c r="F13" s="255"/>
      <c r="G13" s="255"/>
      <c r="H13" s="255"/>
      <c r="I13" s="25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" x14ac:dyDescent="0.2">
      <c r="A14" s="1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8" x14ac:dyDescent="0.2">
      <c r="A15" s="1"/>
      <c r="B15" s="151" t="str">
        <f>"As informações reportadas neste inquerito (para o ano de "&amp;INSTRUÇÕES!B3&amp;") alteram substancialmente a Capacidade Formativa do Serviço, relativamenta ao previsto para o ano anterior ("&amp;INSTRUÇÕES!B3-1&amp;")?"</f>
        <v>As informações reportadas neste inquerito (para o ano de 2027) alteram substancialmente a Capacidade Formativa do Serviço, relativamenta ao previsto para o ano anterior (2026)?</v>
      </c>
      <c r="C15" s="88"/>
      <c r="D15" s="1"/>
      <c r="E15" s="1"/>
      <c r="F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214" t="s">
        <v>21</v>
      </c>
      <c r="C17" s="172"/>
      <c r="D17" s="172"/>
      <c r="E17" s="172"/>
      <c r="F17" s="172"/>
      <c r="G17" s="172"/>
      <c r="H17" s="172"/>
      <c r="I17" s="17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/>
      <c r="B18" s="8" t="str">
        <f>"Dados relativos a 2 de dezembro de "&amp;INSTRUÇÕES!$B$3-2</f>
        <v>Dados relativos a 2 de dezembro de 2025</v>
      </c>
      <c r="C18" s="245" t="s">
        <v>22</v>
      </c>
      <c r="D18" s="208"/>
      <c r="E18" s="208"/>
      <c r="F18" s="208"/>
      <c r="G18" s="20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1"/>
      <c r="C19" s="9" t="s">
        <v>23</v>
      </c>
      <c r="D19" s="9" t="s">
        <v>24</v>
      </c>
      <c r="E19" s="9" t="s">
        <v>25</v>
      </c>
      <c r="F19" s="9" t="s">
        <v>26</v>
      </c>
      <c r="G19" s="9" t="s">
        <v>27</v>
      </c>
      <c r="H19" s="1"/>
      <c r="I19" s="10" t="s">
        <v>28</v>
      </c>
      <c r="J19" s="1"/>
      <c r="K19" s="1"/>
      <c r="L19" s="1"/>
      <c r="M19" s="1" t="s">
        <v>29</v>
      </c>
      <c r="N19" s="1" t="s">
        <v>30</v>
      </c>
      <c r="O19" s="1" t="s">
        <v>31</v>
      </c>
      <c r="P19" s="1" t="s">
        <v>301</v>
      </c>
      <c r="Q19" s="1" t="s">
        <v>32</v>
      </c>
      <c r="R19" s="1" t="s">
        <v>33</v>
      </c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/>
      <c r="B20" s="11" t="s">
        <v>34</v>
      </c>
      <c r="C20" s="62"/>
      <c r="D20" s="62"/>
      <c r="E20" s="62"/>
      <c r="F20" s="62"/>
      <c r="G20" s="62"/>
      <c r="H20" s="1"/>
      <c r="I20" s="10">
        <f t="shared" ref="I20:I23" si="0">SUM(C20:G20)</f>
        <v>0</v>
      </c>
      <c r="J20" s="1"/>
      <c r="K20" s="1"/>
      <c r="L20" s="1"/>
      <c r="M20" s="1" t="s">
        <v>35</v>
      </c>
      <c r="N20" s="1" t="s">
        <v>36</v>
      </c>
      <c r="O20" s="1"/>
      <c r="P20" s="1" t="s">
        <v>302</v>
      </c>
      <c r="Q20" s="1" t="s">
        <v>37</v>
      </c>
      <c r="R20" s="1" t="s">
        <v>38</v>
      </c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/>
      <c r="B21" s="11" t="s">
        <v>39</v>
      </c>
      <c r="C21" s="62"/>
      <c r="D21" s="62"/>
      <c r="E21" s="62"/>
      <c r="F21" s="62"/>
      <c r="G21" s="62"/>
      <c r="H21" s="1"/>
      <c r="I21" s="10">
        <f t="shared" si="0"/>
        <v>0</v>
      </c>
      <c r="J21" s="1"/>
      <c r="K21" s="1"/>
      <c r="L21" s="1"/>
      <c r="M21" s="1" t="s">
        <v>36</v>
      </c>
      <c r="N21" s="1" t="s">
        <v>40</v>
      </c>
      <c r="O21" s="1" t="s">
        <v>36</v>
      </c>
      <c r="P21" s="1" t="s">
        <v>303</v>
      </c>
      <c r="Q21" s="1" t="s">
        <v>41</v>
      </c>
      <c r="R21" s="1" t="s">
        <v>42</v>
      </c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1" t="s">
        <v>43</v>
      </c>
      <c r="C22" s="62"/>
      <c r="D22" s="62"/>
      <c r="E22" s="62"/>
      <c r="F22" s="62"/>
      <c r="G22" s="62"/>
      <c r="H22" s="1"/>
      <c r="I22" s="10">
        <f t="shared" si="0"/>
        <v>0</v>
      </c>
      <c r="J22" s="1"/>
      <c r="K22" s="1"/>
      <c r="L22" s="1"/>
      <c r="M22" s="1" t="s">
        <v>44</v>
      </c>
      <c r="N22" s="1" t="s">
        <v>45</v>
      </c>
      <c r="O22" s="1" t="s">
        <v>46</v>
      </c>
      <c r="P22" s="1"/>
      <c r="Q22" s="1"/>
      <c r="R22" s="1" t="s">
        <v>47</v>
      </c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1" t="s">
        <v>48</v>
      </c>
      <c r="C23" s="62"/>
      <c r="D23" s="62"/>
      <c r="E23" s="62"/>
      <c r="F23" s="62"/>
      <c r="G23" s="62"/>
      <c r="H23" s="1"/>
      <c r="I23" s="10">
        <f t="shared" si="0"/>
        <v>0</v>
      </c>
      <c r="J23" s="1"/>
      <c r="K23" s="1"/>
      <c r="L23" s="1"/>
      <c r="M23" s="1"/>
      <c r="N23" s="1" t="s">
        <v>49</v>
      </c>
      <c r="O23" s="1" t="s">
        <v>50</v>
      </c>
      <c r="P23" s="1"/>
      <c r="Q23" s="1"/>
      <c r="R23" s="1" t="s">
        <v>51</v>
      </c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2" t="s">
        <v>28</v>
      </c>
      <c r="C24" s="10">
        <f t="shared" ref="C24:G24" si="1">SUM(C20:C23)</f>
        <v>0</v>
      </c>
      <c r="D24" s="10">
        <f t="shared" si="1"/>
        <v>0</v>
      </c>
      <c r="E24" s="10">
        <f t="shared" si="1"/>
        <v>0</v>
      </c>
      <c r="F24" s="10">
        <f t="shared" si="1"/>
        <v>0</v>
      </c>
      <c r="G24" s="10">
        <f t="shared" si="1"/>
        <v>0</v>
      </c>
      <c r="H24" s="1"/>
      <c r="I24" s="10">
        <f>SUM(I20:I23)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55" t="s">
        <v>52</v>
      </c>
      <c r="C25" s="10"/>
      <c r="D25" s="10"/>
      <c r="E25" s="10"/>
      <c r="F25" s="10"/>
      <c r="G25" s="10"/>
      <c r="H25" s="1"/>
      <c r="I25" s="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2"/>
      <c r="C26" s="10"/>
      <c r="D26" s="10"/>
      <c r="E26" s="10"/>
      <c r="F26" s="10"/>
      <c r="G26" s="10"/>
      <c r="H26" s="1"/>
      <c r="I26" s="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8" t="str">
        <f>"Dados relativos a 2 de dezembro de "&amp;INSTRUÇÕES!$B$3-2</f>
        <v>Dados relativos a 2 de dezembro de 2025</v>
      </c>
      <c r="C27" s="245" t="s">
        <v>22</v>
      </c>
      <c r="D27" s="208"/>
      <c r="E27" s="208"/>
      <c r="F27" s="208"/>
      <c r="G27" s="20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"/>
      <c r="C28" s="9" t="s">
        <v>23</v>
      </c>
      <c r="D28" s="9" t="s">
        <v>24</v>
      </c>
      <c r="E28" s="9" t="s">
        <v>25</v>
      </c>
      <c r="F28" s="9" t="s">
        <v>26</v>
      </c>
      <c r="G28" s="9" t="s">
        <v>27</v>
      </c>
      <c r="H28" s="1"/>
      <c r="I28" s="10" t="s">
        <v>28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1" t="s">
        <v>53</v>
      </c>
      <c r="C29" s="62"/>
      <c r="D29" s="62"/>
      <c r="E29" s="62"/>
      <c r="F29" s="62"/>
      <c r="G29" s="62"/>
      <c r="H29" s="1"/>
      <c r="I29" s="10">
        <f t="shared" ref="I29:I32" si="2">SUM(C29:G29)</f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/>
      <c r="B30" s="11" t="s">
        <v>54</v>
      </c>
      <c r="C30" s="62"/>
      <c r="D30" s="62"/>
      <c r="E30" s="62"/>
      <c r="F30" s="62"/>
      <c r="G30" s="62"/>
      <c r="H30" s="1"/>
      <c r="I30" s="10">
        <f t="shared" si="2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1" t="s">
        <v>55</v>
      </c>
      <c r="C31" s="62"/>
      <c r="D31" s="62"/>
      <c r="E31" s="62"/>
      <c r="F31" s="62"/>
      <c r="G31" s="62"/>
      <c r="H31" s="1"/>
      <c r="I31" s="10">
        <f t="shared" si="2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">
      <c r="A32" s="1"/>
      <c r="B32" s="11" t="s">
        <v>56</v>
      </c>
      <c r="C32" s="62"/>
      <c r="D32" s="62"/>
      <c r="E32" s="62"/>
      <c r="F32" s="62"/>
      <c r="G32" s="62"/>
      <c r="H32" s="1"/>
      <c r="I32" s="10">
        <f t="shared" si="2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2" t="s">
        <v>28</v>
      </c>
      <c r="C33" s="10">
        <f t="shared" ref="C33:G33" si="3">SUM(C29:C32)</f>
        <v>0</v>
      </c>
      <c r="D33" s="10">
        <f t="shared" si="3"/>
        <v>0</v>
      </c>
      <c r="E33" s="10">
        <f t="shared" si="3"/>
        <v>0</v>
      </c>
      <c r="F33" s="10">
        <f t="shared" si="3"/>
        <v>0</v>
      </c>
      <c r="G33" s="10">
        <f t="shared" si="3"/>
        <v>0</v>
      </c>
      <c r="H33" s="1"/>
      <c r="I33" s="10">
        <f>SUM(I29:I32)</f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246"/>
      <c r="C34" s="208"/>
      <c r="D34" s="208"/>
      <c r="E34" s="208"/>
      <c r="F34" s="208"/>
      <c r="G34" s="208"/>
      <c r="H34" s="208"/>
      <c r="I34" s="1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247" t="s">
        <v>57</v>
      </c>
      <c r="C36" s="172"/>
      <c r="D36" s="172"/>
      <c r="E36" s="172"/>
      <c r="F36" s="172"/>
      <c r="G36" s="172"/>
      <c r="H36" s="172"/>
      <c r="I36" s="17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8" t="str">
        <f>"Dados relativos a 2 de dezembro de "&amp;INSTRUÇÕES!$B$3-2</f>
        <v>Dados relativos a 2 de dezembro de 2025</v>
      </c>
      <c r="C37" s="13" t="s">
        <v>58</v>
      </c>
      <c r="D37" s="1"/>
      <c r="E37" s="59"/>
      <c r="F37" s="60"/>
      <c r="G37" s="60"/>
      <c r="H37" s="1"/>
      <c r="I37" s="1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7" t="s">
        <v>59</v>
      </c>
      <c r="C38" s="62"/>
      <c r="D38" s="1"/>
      <c r="E38" s="248" t="str">
        <f>"Contabilizar todos os internos do Serviço a 2 de dezembro de "&amp;INSTRUÇÕES!B3-2&amp;" , mesmo os que estão a fazer estágios em outras instituições, que não a de colocação inicial (hospital de acolhimento)."</f>
        <v>Contabilizar todos os internos do Serviço a 2 de dezembro de 2025 , mesmo os que estão a fazer estágios em outras instituições, que não a de colocação inicial (hospital de acolhimento).</v>
      </c>
      <c r="F38" s="249"/>
      <c r="G38" s="249"/>
      <c r="H38" s="1"/>
      <c r="I38" s="1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7" t="s">
        <v>60</v>
      </c>
      <c r="C39" s="62"/>
      <c r="D39" s="1"/>
      <c r="E39" s="249"/>
      <c r="F39" s="250"/>
      <c r="G39" s="249"/>
      <c r="H39" s="1"/>
      <c r="I39" s="1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7" t="s">
        <v>61</v>
      </c>
      <c r="C40" s="62"/>
      <c r="D40" s="1"/>
      <c r="E40" s="249"/>
      <c r="F40" s="250"/>
      <c r="G40" s="249"/>
      <c r="H40" s="1"/>
      <c r="I40" s="1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7" t="s">
        <v>62</v>
      </c>
      <c r="C41" s="62"/>
      <c r="D41" s="1"/>
      <c r="E41" s="249"/>
      <c r="F41" s="250"/>
      <c r="G41" s="249"/>
      <c r="H41" s="1"/>
      <c r="I41" s="1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7" t="s">
        <v>63</v>
      </c>
      <c r="C42" s="62"/>
      <c r="D42" s="1"/>
      <c r="E42" s="249"/>
      <c r="F42" s="249"/>
      <c r="G42" s="249"/>
      <c r="H42" s="1"/>
      <c r="I42" s="1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2" t="s">
        <v>28</v>
      </c>
      <c r="C43" s="10">
        <f>SUM(C38:C42)</f>
        <v>0</v>
      </c>
      <c r="D43" s="10"/>
      <c r="E43" s="10"/>
      <c r="F43" s="10"/>
      <c r="G43" s="10"/>
      <c r="H43" s="1"/>
      <c r="I43" s="1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214" t="s">
        <v>64</v>
      </c>
      <c r="C45" s="172"/>
      <c r="D45" s="172"/>
      <c r="E45" s="172"/>
      <c r="F45" s="172"/>
      <c r="G45" s="172"/>
      <c r="H45" s="172"/>
      <c r="I45" s="17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8"/>
      <c r="C46" s="55"/>
      <c r="D46" s="55"/>
      <c r="E46" s="241" t="str">
        <f>"Caracterização da Área de formação - dados de "&amp;INSTRUÇÕES!B3-2</f>
        <v>Caracterização da Área de formação - dados de 2025</v>
      </c>
      <c r="F46" s="242"/>
      <c r="G46" s="242"/>
      <c r="H46" s="24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7.5" customHeight="1" x14ac:dyDescent="0.2">
      <c r="A47" s="1"/>
      <c r="B47" s="10"/>
      <c r="C47" s="58" t="str">
        <f>"Número máximo de internos em Simultâneo por Estágio que tiveram em "&amp;INSTRUÇÕES!$B$3-2</f>
        <v>Número máximo de internos em Simultâneo por Estágio que tiveram em 2025</v>
      </c>
      <c r="D47" s="58" t="str">
        <f>"Número máximo de internos em Simultâneo por Estágio pretendidos para "&amp;INSTRUÇÕES!$B$3</f>
        <v>Número máximo de internos em Simultâneo por Estágio pretendidos para 2027</v>
      </c>
      <c r="E47" s="56" t="s">
        <v>65</v>
      </c>
      <c r="F47" s="56" t="s">
        <v>66</v>
      </c>
      <c r="G47" s="56" t="s">
        <v>67</v>
      </c>
      <c r="H47" s="57" t="s">
        <v>68</v>
      </c>
      <c r="I47" s="16" t="s">
        <v>69</v>
      </c>
      <c r="J47" s="1"/>
      <c r="K47" s="1"/>
      <c r="L47" s="1"/>
      <c r="M47" s="1"/>
      <c r="N47" s="1"/>
      <c r="O47" s="1"/>
      <c r="P47" s="1"/>
      <c r="Q47" s="1"/>
      <c r="R47" s="1"/>
      <c r="S47" s="1" t="s">
        <v>70</v>
      </c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9" t="s">
        <v>360</v>
      </c>
      <c r="C48" s="62"/>
      <c r="D48" s="62"/>
      <c r="E48" s="39"/>
      <c r="F48" s="39"/>
      <c r="G48" s="39"/>
      <c r="H48" s="39"/>
      <c r="I48" s="10">
        <f t="shared" ref="I48:I53" si="4">D48-C48</f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9" t="s">
        <v>71</v>
      </c>
      <c r="C49" s="62"/>
      <c r="D49" s="62"/>
      <c r="E49" s="39"/>
      <c r="F49" s="39"/>
      <c r="G49" s="39"/>
      <c r="H49" s="39"/>
      <c r="I49" s="10">
        <f t="shared" si="4"/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9" t="s">
        <v>72</v>
      </c>
      <c r="C50" s="62"/>
      <c r="D50" s="62"/>
      <c r="E50" s="39"/>
      <c r="F50" s="39"/>
      <c r="G50" s="39"/>
      <c r="H50" s="39"/>
      <c r="I50" s="10">
        <f t="shared" si="4"/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9" t="s">
        <v>73</v>
      </c>
      <c r="C51" s="62"/>
      <c r="D51" s="62"/>
      <c r="E51" s="39"/>
      <c r="F51" s="39"/>
      <c r="G51" s="39"/>
      <c r="H51" s="39"/>
      <c r="I51" s="10">
        <f t="shared" si="4"/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9" t="s">
        <v>361</v>
      </c>
      <c r="C52" s="62"/>
      <c r="D52" s="62"/>
      <c r="E52" s="39"/>
      <c r="F52" s="62"/>
      <c r="G52" s="39"/>
      <c r="H52" s="39"/>
      <c r="I52" s="10">
        <f t="shared" si="4"/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9" t="s">
        <v>362</v>
      </c>
      <c r="C53" s="62"/>
      <c r="D53" s="62"/>
      <c r="E53" s="39"/>
      <c r="F53" s="39"/>
      <c r="G53" s="39"/>
      <c r="H53" s="39"/>
      <c r="I53" s="10">
        <f t="shared" si="4"/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9"/>
      <c r="C54" s="243"/>
      <c r="D54" s="244"/>
      <c r="E54" s="244"/>
      <c r="F54" s="244"/>
      <c r="G54" s="244"/>
      <c r="H54" s="244"/>
      <c r="I54" s="1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9" t="s">
        <v>365</v>
      </c>
      <c r="C55" s="62"/>
      <c r="D55" s="62"/>
      <c r="E55" s="62"/>
      <c r="F55" s="62"/>
      <c r="G55" s="62"/>
      <c r="H55" s="40"/>
      <c r="I55" s="10">
        <f t="shared" ref="I55:I69" si="5">D55-C55</f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9" t="s">
        <v>366</v>
      </c>
      <c r="C56" s="62"/>
      <c r="D56" s="62"/>
      <c r="E56" s="62"/>
      <c r="F56" s="62"/>
      <c r="G56" s="62"/>
      <c r="H56" s="40"/>
      <c r="I56" s="10">
        <f t="shared" si="5"/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9" t="s">
        <v>367</v>
      </c>
      <c r="C57" s="62"/>
      <c r="D57" s="62"/>
      <c r="E57" s="62"/>
      <c r="F57" s="62"/>
      <c r="G57" s="62"/>
      <c r="H57" s="40"/>
      <c r="I57" s="10">
        <f t="shared" si="5"/>
        <v>0</v>
      </c>
      <c r="J57" s="1"/>
      <c r="K57" s="5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9" t="s">
        <v>368</v>
      </c>
      <c r="C58" s="62"/>
      <c r="D58" s="62"/>
      <c r="E58" s="62"/>
      <c r="F58" s="62"/>
      <c r="G58" s="62"/>
      <c r="H58" s="40"/>
      <c r="I58" s="10">
        <f t="shared" si="5"/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9" t="s">
        <v>374</v>
      </c>
      <c r="C59" s="62"/>
      <c r="D59" s="62"/>
      <c r="E59" s="62"/>
      <c r="F59" s="62"/>
      <c r="G59" s="62"/>
      <c r="H59" s="40"/>
      <c r="I59" s="10">
        <f t="shared" si="5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9" t="s">
        <v>373</v>
      </c>
      <c r="C60" s="62"/>
      <c r="D60" s="62"/>
      <c r="E60" s="62"/>
      <c r="F60" s="62"/>
      <c r="G60" s="62"/>
      <c r="H60" s="40"/>
      <c r="I60" s="10">
        <f t="shared" si="5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9" t="s">
        <v>372</v>
      </c>
      <c r="C61" s="62"/>
      <c r="D61" s="62"/>
      <c r="E61" s="62"/>
      <c r="F61" s="62"/>
      <c r="G61" s="62"/>
      <c r="H61" s="40"/>
      <c r="I61" s="10">
        <f t="shared" si="5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9" t="s">
        <v>371</v>
      </c>
      <c r="C62" s="62"/>
      <c r="D62" s="62"/>
      <c r="E62" s="62"/>
      <c r="F62" s="62"/>
      <c r="G62" s="62"/>
      <c r="H62" s="40"/>
      <c r="I62" s="10">
        <f t="shared" si="5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9" t="s">
        <v>370</v>
      </c>
      <c r="C63" s="62"/>
      <c r="D63" s="62"/>
      <c r="E63" s="62"/>
      <c r="F63" s="62"/>
      <c r="G63" s="62"/>
      <c r="H63" s="40"/>
      <c r="I63" s="10">
        <f t="shared" si="5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9" t="s">
        <v>369</v>
      </c>
      <c r="C64" s="62"/>
      <c r="D64" s="62"/>
      <c r="E64" s="62"/>
      <c r="F64" s="62"/>
      <c r="G64" s="62"/>
      <c r="H64" s="40"/>
      <c r="I64" s="10">
        <f t="shared" si="5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9" t="s">
        <v>155</v>
      </c>
      <c r="C65" s="62"/>
      <c r="D65" s="62"/>
      <c r="E65" s="62"/>
      <c r="F65" s="62"/>
      <c r="G65" s="62"/>
      <c r="H65" s="40"/>
      <c r="I65" s="10">
        <f t="shared" si="5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9" t="s">
        <v>375</v>
      </c>
      <c r="C66" s="62"/>
      <c r="D66" s="62"/>
      <c r="E66" s="62"/>
      <c r="F66" s="62"/>
      <c r="G66" s="62"/>
      <c r="H66" s="40"/>
      <c r="I66" s="10">
        <f t="shared" ref="I66:I67" si="6">D66-C66</f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9" t="s">
        <v>376</v>
      </c>
      <c r="C67" s="62"/>
      <c r="D67" s="62"/>
      <c r="E67" s="62"/>
      <c r="F67" s="62"/>
      <c r="G67" s="62"/>
      <c r="H67" s="40"/>
      <c r="I67" s="10">
        <f t="shared" si="6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9" t="s">
        <v>377</v>
      </c>
      <c r="C68" s="62"/>
      <c r="D68" s="62"/>
      <c r="E68" s="62"/>
      <c r="F68" s="62"/>
      <c r="G68" s="62"/>
      <c r="H68" s="40"/>
      <c r="I68" s="10">
        <f t="shared" si="5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9" t="s">
        <v>378</v>
      </c>
      <c r="C69" s="62"/>
      <c r="D69" s="62"/>
      <c r="E69" s="62"/>
      <c r="F69" s="62"/>
      <c r="G69" s="62"/>
      <c r="H69" s="40"/>
      <c r="I69" s="10">
        <f t="shared" si="5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9" t="s">
        <v>379</v>
      </c>
      <c r="C70" s="62"/>
      <c r="D70" s="62"/>
      <c r="E70" s="62"/>
      <c r="F70" s="62"/>
      <c r="G70" s="62"/>
      <c r="H70" s="40"/>
      <c r="I70" s="1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9"/>
      <c r="C71" s="62"/>
      <c r="D71" s="62"/>
      <c r="E71" s="62"/>
      <c r="F71" s="62"/>
      <c r="G71" s="62"/>
      <c r="H71" s="40"/>
      <c r="I71" s="1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9" t="s">
        <v>363</v>
      </c>
      <c r="C72" s="62"/>
      <c r="D72" s="62"/>
      <c r="E72" s="62"/>
      <c r="F72" s="62"/>
      <c r="G72" s="62"/>
      <c r="H72" s="40"/>
      <c r="I72" s="1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9" t="s">
        <v>364</v>
      </c>
      <c r="C73" s="62"/>
      <c r="D73" s="62"/>
      <c r="E73" s="62"/>
      <c r="F73" s="62"/>
      <c r="G73" s="62"/>
      <c r="H73" s="40"/>
      <c r="I73" s="1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92"/>
      <c r="C74" s="20"/>
      <c r="D74" s="20"/>
      <c r="E74" s="20"/>
      <c r="F74" s="20"/>
      <c r="G74" s="1"/>
      <c r="H74" s="10"/>
      <c r="I74" s="1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251" t="s">
        <v>284</v>
      </c>
      <c r="C75" s="251"/>
      <c r="D75" s="251"/>
      <c r="E75" s="251"/>
      <c r="F75" s="251"/>
      <c r="G75" s="251"/>
      <c r="H75" s="251"/>
      <c r="I75" s="1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251"/>
      <c r="C76" s="251"/>
      <c r="D76" s="251"/>
      <c r="E76" s="251"/>
      <c r="F76" s="251"/>
      <c r="G76" s="251"/>
      <c r="H76" s="25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2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214" t="s">
        <v>74</v>
      </c>
      <c r="C78" s="172"/>
      <c r="D78" s="172"/>
      <c r="E78" s="172"/>
      <c r="F78" s="172"/>
      <c r="G78" s="172"/>
      <c r="H78" s="172"/>
      <c r="I78" s="17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233" t="s">
        <v>75</v>
      </c>
      <c r="C79" s="234"/>
      <c r="D79" s="152" t="s">
        <v>76</v>
      </c>
      <c r="E79" s="153"/>
      <c r="F79" s="153"/>
      <c r="G79" s="153"/>
      <c r="H79" s="153"/>
      <c r="I79" s="154" t="s">
        <v>77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7" t="s">
        <v>78</v>
      </c>
      <c r="C80" s="65"/>
      <c r="D80" s="46"/>
      <c r="E80" s="47"/>
      <c r="F80" s="47"/>
      <c r="G80" s="48" t="s">
        <v>79</v>
      </c>
      <c r="H80" s="66"/>
      <c r="I80" s="6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7" t="s">
        <v>80</v>
      </c>
      <c r="C81" s="65"/>
      <c r="D81" s="46"/>
      <c r="E81" s="47"/>
      <c r="F81" s="47"/>
      <c r="G81" s="48" t="s">
        <v>81</v>
      </c>
      <c r="H81" s="66"/>
      <c r="I81" s="6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7" t="s">
        <v>82</v>
      </c>
      <c r="C82" s="66"/>
      <c r="D82" s="46"/>
      <c r="E82" s="47"/>
      <c r="F82" s="47"/>
      <c r="G82" s="48" t="s">
        <v>83</v>
      </c>
      <c r="H82" s="66"/>
      <c r="I82" s="6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7" t="s">
        <v>84</v>
      </c>
      <c r="C83" s="66"/>
      <c r="D83" s="46"/>
      <c r="E83" s="47"/>
      <c r="F83" s="47"/>
      <c r="G83" s="48" t="s">
        <v>85</v>
      </c>
      <c r="H83" s="66"/>
      <c r="I83" s="6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7" t="s">
        <v>86</v>
      </c>
      <c r="C84" s="65"/>
      <c r="D84" s="46"/>
      <c r="E84" s="47"/>
      <c r="F84" s="47"/>
      <c r="G84" s="48" t="s">
        <v>87</v>
      </c>
      <c r="H84" s="66"/>
      <c r="I84" s="6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7" t="s">
        <v>88</v>
      </c>
      <c r="C85" s="62"/>
      <c r="D85" s="46"/>
      <c r="E85" s="47"/>
      <c r="F85" s="47"/>
      <c r="G85" s="48" t="s">
        <v>89</v>
      </c>
      <c r="H85" s="66"/>
      <c r="I85" s="6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82" t="s">
        <v>90</v>
      </c>
      <c r="C86" s="84"/>
      <c r="D86" s="46"/>
      <c r="E86" s="47"/>
      <c r="F86" s="47"/>
      <c r="G86" s="83"/>
      <c r="H86" s="99"/>
      <c r="I86" s="99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235" t="s">
        <v>91</v>
      </c>
      <c r="C87" s="236"/>
      <c r="D87" s="235" t="s">
        <v>92</v>
      </c>
      <c r="E87" s="237"/>
      <c r="F87" s="237"/>
      <c r="G87" s="237"/>
      <c r="H87" s="237"/>
      <c r="I87" s="23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7" t="s">
        <v>93</v>
      </c>
      <c r="C88" s="65"/>
      <c r="D88" s="238" t="s">
        <v>94</v>
      </c>
      <c r="E88" s="239"/>
      <c r="F88" s="239"/>
      <c r="G88" s="240"/>
      <c r="H88" s="66"/>
      <c r="I88" s="4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7" t="s">
        <v>95</v>
      </c>
      <c r="C89" s="66"/>
      <c r="D89" s="49"/>
      <c r="E89" s="49"/>
      <c r="F89" s="49"/>
      <c r="G89" s="50"/>
      <c r="H89" s="45"/>
      <c r="I89" s="45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7" t="s">
        <v>96</v>
      </c>
      <c r="C90" s="66"/>
      <c r="D90" s="49"/>
      <c r="E90" s="49"/>
      <c r="F90" s="49"/>
      <c r="G90" s="50"/>
      <c r="H90" s="45"/>
      <c r="I90" s="4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7" t="s">
        <v>97</v>
      </c>
      <c r="C91" s="66"/>
      <c r="D91" s="49"/>
      <c r="E91" s="49"/>
      <c r="F91" s="49"/>
      <c r="G91" s="50"/>
      <c r="H91" s="45"/>
      <c r="I91" s="4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235" t="s">
        <v>98</v>
      </c>
      <c r="C92" s="236"/>
      <c r="D92" s="228"/>
      <c r="E92" s="229"/>
      <c r="F92" s="229"/>
      <c r="G92" s="229"/>
      <c r="H92" s="229"/>
      <c r="I92" s="22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7" t="s">
        <v>99</v>
      </c>
      <c r="C93" s="67"/>
      <c r="D93" s="49"/>
      <c r="E93" s="49"/>
      <c r="F93" s="49"/>
      <c r="G93" s="50"/>
      <c r="H93" s="45"/>
      <c r="I93" s="4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7" t="s">
        <v>100</v>
      </c>
      <c r="C94" s="65"/>
      <c r="D94" s="49"/>
      <c r="E94" s="49"/>
      <c r="F94" s="49"/>
      <c r="G94" s="50"/>
      <c r="H94" s="45"/>
      <c r="I94" s="45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7" t="s">
        <v>96</v>
      </c>
      <c r="C95" s="66"/>
      <c r="D95" s="49"/>
      <c r="E95" s="49"/>
      <c r="F95" s="49"/>
      <c r="G95" s="50"/>
      <c r="H95" s="45"/>
      <c r="I95" s="45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7" t="s">
        <v>101</v>
      </c>
      <c r="C96" s="66"/>
      <c r="D96" s="49"/>
      <c r="E96" s="49"/>
      <c r="F96" s="49"/>
      <c r="G96" s="50"/>
      <c r="H96" s="45"/>
      <c r="I96" s="45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7" t="s">
        <v>102</v>
      </c>
      <c r="C97" s="65"/>
      <c r="D97" s="228"/>
      <c r="E97" s="229"/>
      <c r="F97" s="229"/>
      <c r="G97" s="229"/>
      <c r="H97" s="229"/>
      <c r="I97" s="229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21"/>
      <c r="C98" s="1"/>
      <c r="D98" s="1"/>
      <c r="E98" s="1"/>
      <c r="F98" s="1"/>
      <c r="G98" s="2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214" t="s">
        <v>103</v>
      </c>
      <c r="C99" s="172"/>
      <c r="D99" s="172"/>
      <c r="E99" s="172"/>
      <c r="F99" s="172"/>
      <c r="G99" s="172"/>
      <c r="H99" s="172"/>
      <c r="I99" s="17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61" t="s">
        <v>104</v>
      </c>
      <c r="E100" s="60"/>
      <c r="F100" s="60"/>
      <c r="G100" s="60"/>
      <c r="H100" s="60"/>
      <c r="I100" s="6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7" t="s">
        <v>105</v>
      </c>
      <c r="C101" s="62"/>
      <c r="D101" s="219"/>
      <c r="E101" s="220"/>
      <c r="F101" s="220"/>
      <c r="G101" s="220"/>
      <c r="H101" s="220"/>
      <c r="I101" s="22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7" t="s">
        <v>106</v>
      </c>
      <c r="C102" s="62"/>
      <c r="D102" s="219"/>
      <c r="E102" s="220"/>
      <c r="F102" s="220"/>
      <c r="G102" s="220"/>
      <c r="H102" s="220"/>
      <c r="I102" s="22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7" t="s">
        <v>107</v>
      </c>
      <c r="C103" s="62"/>
      <c r="D103" s="219"/>
      <c r="E103" s="220"/>
      <c r="F103" s="220"/>
      <c r="G103" s="220"/>
      <c r="H103" s="220"/>
      <c r="I103" s="22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7" t="s">
        <v>108</v>
      </c>
      <c r="C104" s="62"/>
      <c r="D104" s="219"/>
      <c r="E104" s="220"/>
      <c r="F104" s="220"/>
      <c r="G104" s="220"/>
      <c r="H104" s="220"/>
      <c r="I104" s="22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7" t="s">
        <v>109</v>
      </c>
      <c r="C105" s="62"/>
      <c r="D105" s="219"/>
      <c r="E105" s="220"/>
      <c r="F105" s="220"/>
      <c r="G105" s="220"/>
      <c r="H105" s="220"/>
      <c r="I105" s="22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7" t="s">
        <v>110</v>
      </c>
      <c r="C106" s="62"/>
      <c r="D106" s="219"/>
      <c r="E106" s="220"/>
      <c r="F106" s="220"/>
      <c r="G106" s="220"/>
      <c r="H106" s="220"/>
      <c r="I106" s="22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7" t="s">
        <v>111</v>
      </c>
      <c r="C107" s="97"/>
      <c r="D107" s="230"/>
      <c r="E107" s="231"/>
      <c r="F107" s="231"/>
      <c r="G107" s="231"/>
      <c r="H107" s="231"/>
      <c r="I107" s="23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2" x14ac:dyDescent="0.2">
      <c r="A108" s="1"/>
      <c r="B108" s="96" t="s">
        <v>304</v>
      </c>
      <c r="C108" s="216"/>
      <c r="D108" s="217"/>
      <c r="E108" s="217"/>
      <c r="F108" s="217"/>
      <c r="G108" s="217"/>
      <c r="H108" s="217"/>
      <c r="I108" s="218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23" t="s">
        <v>112</v>
      </c>
      <c r="C109" s="222"/>
      <c r="D109" s="223"/>
      <c r="E109" s="223"/>
      <c r="F109" s="223"/>
      <c r="G109" s="223"/>
      <c r="H109" s="223"/>
      <c r="I109" s="22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3.75" customHeight="1" x14ac:dyDescent="0.2">
      <c r="A110" s="1"/>
      <c r="B110" s="24"/>
      <c r="C110" s="225"/>
      <c r="D110" s="226"/>
      <c r="E110" s="226"/>
      <c r="F110" s="226"/>
      <c r="G110" s="226"/>
      <c r="H110" s="226"/>
      <c r="I110" s="22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25"/>
      <c r="C111" s="60"/>
      <c r="D111" s="60"/>
      <c r="E111" s="60"/>
      <c r="F111" s="60"/>
      <c r="G111" s="60"/>
      <c r="H111" s="60"/>
      <c r="I111" s="6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214" t="s">
        <v>113</v>
      </c>
      <c r="C112" s="172"/>
      <c r="D112" s="172"/>
      <c r="E112" s="172"/>
      <c r="F112" s="172"/>
      <c r="G112" s="172"/>
      <c r="H112" s="172"/>
      <c r="I112" s="17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215"/>
      <c r="C113" s="158" t="s">
        <v>46</v>
      </c>
      <c r="D113" s="157" t="s">
        <v>114</v>
      </c>
      <c r="E113" s="60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211"/>
      <c r="C114" s="98"/>
      <c r="D114" s="98"/>
      <c r="E114" s="52" t="s">
        <v>115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7" t="s">
        <v>116</v>
      </c>
      <c r="C115" s="97"/>
      <c r="D115" s="97"/>
      <c r="E115" s="51"/>
      <c r="F115" s="60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8.5" customHeight="1" x14ac:dyDescent="0.2">
      <c r="A116" s="1"/>
      <c r="B116" s="96" t="s">
        <v>117</v>
      </c>
      <c r="C116" s="216"/>
      <c r="D116" s="217"/>
      <c r="E116" s="217"/>
      <c r="F116" s="218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7" t="s">
        <v>118</v>
      </c>
      <c r="C117" s="98"/>
      <c r="D117" s="60"/>
      <c r="E117" s="60"/>
      <c r="F117" s="60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0.75" customHeight="1" x14ac:dyDescent="0.2">
      <c r="A118" s="1"/>
      <c r="B118" s="22" t="s">
        <v>119</v>
      </c>
      <c r="C118" s="66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7" t="s">
        <v>120</v>
      </c>
      <c r="C119" s="66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214" t="s">
        <v>121</v>
      </c>
      <c r="C121" s="172"/>
      <c r="D121" s="172"/>
      <c r="E121" s="172"/>
      <c r="F121" s="172"/>
      <c r="G121" s="172"/>
      <c r="H121" s="172"/>
      <c r="I121" s="17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212" t="s">
        <v>122</v>
      </c>
      <c r="C122" s="213"/>
      <c r="D122" s="213"/>
      <c r="E122" s="213"/>
      <c r="F122" s="213"/>
      <c r="G122" s="213"/>
      <c r="H122" s="213"/>
      <c r="I122" s="21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6">
        <f>INSTRUÇÕES!$B$3-3</f>
        <v>2024</v>
      </c>
      <c r="D123" s="1"/>
      <c r="E123" s="16">
        <f>INSTRUÇÕES!$B$3-2</f>
        <v>2025</v>
      </c>
      <c r="F123" s="1"/>
      <c r="G123" s="1"/>
      <c r="H123" s="1"/>
      <c r="I123" s="10" t="s">
        <v>69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7" t="s">
        <v>123</v>
      </c>
      <c r="C124" s="62"/>
      <c r="D124" s="1"/>
      <c r="E124" s="62"/>
      <c r="F124" s="1"/>
      <c r="G124" s="1"/>
      <c r="H124" s="1"/>
      <c r="I124" s="26">
        <f>E124-C124</f>
        <v>0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7" t="s">
        <v>124</v>
      </c>
      <c r="C125" s="62"/>
      <c r="D125" s="27"/>
      <c r="E125" s="62"/>
      <c r="F125" s="27"/>
      <c r="G125" s="1"/>
      <c r="H125" s="1"/>
      <c r="I125" s="26">
        <f t="shared" ref="I125:I127" si="7">E125-C125</f>
        <v>0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7" t="s">
        <v>125</v>
      </c>
      <c r="C126" s="62"/>
      <c r="D126" s="27"/>
      <c r="E126" s="62"/>
      <c r="F126" s="27"/>
      <c r="G126" s="1"/>
      <c r="H126" s="1"/>
      <c r="I126" s="26">
        <f t="shared" si="7"/>
        <v>0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7" t="s">
        <v>126</v>
      </c>
      <c r="C127" s="62"/>
      <c r="D127" s="1"/>
      <c r="E127" s="62"/>
      <c r="F127" s="1"/>
      <c r="G127" s="1"/>
      <c r="H127" s="1"/>
      <c r="I127" s="26">
        <f t="shared" si="7"/>
        <v>0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212" t="s">
        <v>127</v>
      </c>
      <c r="C129" s="213"/>
      <c r="D129" s="213"/>
      <c r="E129" s="213"/>
      <c r="F129" s="213"/>
      <c r="G129" s="213"/>
      <c r="H129" s="213"/>
      <c r="I129" s="21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21"/>
      <c r="C130" s="16">
        <f>INSTRUÇÕES!$B$3-3</f>
        <v>2024</v>
      </c>
      <c r="D130" s="1"/>
      <c r="E130" s="16">
        <f>INSTRUÇÕES!$B$3-2</f>
        <v>2025</v>
      </c>
      <c r="F130" s="1"/>
      <c r="G130" s="1"/>
      <c r="H130" s="1"/>
      <c r="I130" s="10" t="s">
        <v>69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7" t="s">
        <v>128</v>
      </c>
      <c r="C131" s="62"/>
      <c r="D131" s="1"/>
      <c r="E131" s="62"/>
      <c r="F131" s="1"/>
      <c r="G131" s="1"/>
      <c r="H131" s="1"/>
      <c r="I131" s="26">
        <f t="shared" ref="I131:I133" si="8">E131-C131</f>
        <v>0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7" t="s">
        <v>129</v>
      </c>
      <c r="C132" s="62"/>
      <c r="D132" s="1"/>
      <c r="E132" s="62"/>
      <c r="F132" s="1"/>
      <c r="G132" s="1"/>
      <c r="H132" s="1"/>
      <c r="I132" s="26">
        <f t="shared" si="8"/>
        <v>0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7" t="s">
        <v>130</v>
      </c>
      <c r="C133" s="62"/>
      <c r="D133" s="26" t="e">
        <f>C133/C131*100</f>
        <v>#DIV/0!</v>
      </c>
      <c r="E133" s="62"/>
      <c r="F133" s="26" t="e">
        <f>E133/E131*100</f>
        <v>#DIV/0!</v>
      </c>
      <c r="G133" s="1"/>
      <c r="H133" s="1"/>
      <c r="I133" s="26">
        <f t="shared" si="8"/>
        <v>0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212" t="s">
        <v>131</v>
      </c>
      <c r="C135" s="213"/>
      <c r="D135" s="213"/>
      <c r="E135" s="213"/>
      <c r="F135" s="213"/>
      <c r="G135" s="213"/>
      <c r="H135" s="213"/>
      <c r="I135" s="21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6">
        <f>INSTRUÇÕES!$B$3-3</f>
        <v>2024</v>
      </c>
      <c r="D136" s="1"/>
      <c r="E136" s="16">
        <f>INSTRUÇÕES!$B$3-2</f>
        <v>2025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7" t="s">
        <v>132</v>
      </c>
      <c r="C137" s="62"/>
      <c r="D137" s="1"/>
      <c r="E137" s="62"/>
      <c r="F137" s="1"/>
      <c r="G137" s="1"/>
      <c r="H137" s="1"/>
      <c r="I137" s="26">
        <f t="shared" ref="I137:I139" si="9">E137-C137</f>
        <v>0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7" t="s">
        <v>133</v>
      </c>
      <c r="C138" s="62"/>
      <c r="D138" s="27"/>
      <c r="E138" s="62"/>
      <c r="F138" s="27"/>
      <c r="G138" s="1"/>
      <c r="H138" s="1"/>
      <c r="I138" s="26">
        <f t="shared" ref="I138" si="10">E138-C138</f>
        <v>0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7" t="s">
        <v>134</v>
      </c>
      <c r="C139" s="62"/>
      <c r="D139" s="27"/>
      <c r="E139" s="62"/>
      <c r="F139" s="27"/>
      <c r="G139" s="1"/>
      <c r="H139" s="1"/>
      <c r="I139" s="26">
        <f t="shared" si="9"/>
        <v>0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7" t="s">
        <v>135</v>
      </c>
      <c r="C140" s="62"/>
      <c r="D140" s="27"/>
      <c r="E140" s="62"/>
      <c r="F140" s="27"/>
      <c r="G140" s="1"/>
      <c r="H140" s="1"/>
      <c r="I140" s="26">
        <f t="shared" ref="I140:I141" si="11">E140-C140</f>
        <v>0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7" t="s">
        <v>136</v>
      </c>
      <c r="C141" s="62"/>
      <c r="D141" s="27"/>
      <c r="E141" s="62"/>
      <c r="F141" s="27"/>
      <c r="G141" s="1"/>
      <c r="H141" s="1"/>
      <c r="I141" s="26">
        <f t="shared" si="11"/>
        <v>0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7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212" t="s">
        <v>137</v>
      </c>
      <c r="C143" s="213"/>
      <c r="D143" s="213"/>
      <c r="E143" s="213"/>
      <c r="F143" s="213"/>
      <c r="G143" s="213"/>
      <c r="H143" s="213"/>
      <c r="I143" s="21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6">
        <f>INSTRUÇÕES!$B$3-3</f>
        <v>2024</v>
      </c>
      <c r="D144" s="1"/>
      <c r="E144" s="16">
        <f>INSTRUÇÕES!$B$3-2</f>
        <v>2025</v>
      </c>
      <c r="F144" s="1"/>
      <c r="G144" s="1"/>
      <c r="H144" s="1"/>
      <c r="I144" s="10" t="s">
        <v>69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7" t="s">
        <v>123</v>
      </c>
      <c r="C145" s="62"/>
      <c r="D145" s="1"/>
      <c r="E145" s="62"/>
      <c r="F145" s="1"/>
      <c r="G145" s="1"/>
      <c r="H145" s="1"/>
      <c r="I145" s="26">
        <f t="shared" ref="I145:I146" si="12">E145-C145</f>
        <v>0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7" t="s">
        <v>124</v>
      </c>
      <c r="C146" s="62"/>
      <c r="D146" s="27"/>
      <c r="E146" s="62"/>
      <c r="F146" s="27"/>
      <c r="G146" s="1"/>
      <c r="H146" s="1"/>
      <c r="I146" s="26">
        <f t="shared" si="12"/>
        <v>0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212" t="s">
        <v>138</v>
      </c>
      <c r="C148" s="213"/>
      <c r="D148" s="213"/>
      <c r="E148" s="213"/>
      <c r="F148" s="213"/>
      <c r="G148" s="213"/>
      <c r="H148" s="213"/>
      <c r="I148" s="21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205">
        <f>INSTRUÇÕES!$B$3-3</f>
        <v>2024</v>
      </c>
      <c r="E149" s="206"/>
      <c r="F149" s="207">
        <f>INSTRUÇÕES!$B$3-2</f>
        <v>2025</v>
      </c>
      <c r="G149" s="206"/>
      <c r="H149" s="207" t="s">
        <v>139</v>
      </c>
      <c r="I149" s="208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210" t="s">
        <v>140</v>
      </c>
      <c r="E150" s="210" t="s">
        <v>141</v>
      </c>
      <c r="F150" s="210" t="s">
        <v>140</v>
      </c>
      <c r="G150" s="210" t="s">
        <v>141</v>
      </c>
      <c r="H150" s="209"/>
      <c r="I150" s="208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211"/>
      <c r="E151" s="211"/>
      <c r="F151" s="211"/>
      <c r="G151" s="211"/>
      <c r="H151" s="9">
        <f>INSTRUÇÕES!$B$3-3</f>
        <v>2024</v>
      </c>
      <c r="I151" s="9">
        <f>INSTRUÇÕES!$B$3-2</f>
        <v>2025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46" t="s">
        <v>305</v>
      </c>
      <c r="C152" s="53"/>
      <c r="D152" s="62"/>
      <c r="E152" s="62"/>
      <c r="F152" s="62"/>
      <c r="G152" s="62"/>
      <c r="H152" s="28" t="e">
        <f>D152/E152*100</f>
        <v>#DIV/0!</v>
      </c>
      <c r="I152" s="28" t="e">
        <f>F152/G152*100</f>
        <v>#DIV/0!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30" t="s">
        <v>306</v>
      </c>
      <c r="C153" s="6"/>
      <c r="D153" s="77"/>
      <c r="E153" s="77"/>
      <c r="F153" s="77"/>
      <c r="G153" s="77"/>
      <c r="H153" s="127"/>
      <c r="I153" s="12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60"/>
      <c r="C154" s="60"/>
      <c r="D154" s="132"/>
      <c r="E154" s="132"/>
      <c r="F154" s="132"/>
      <c r="G154" s="132"/>
      <c r="H154" s="129"/>
      <c r="I154" s="129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28"/>
      <c r="C155" s="44"/>
      <c r="D155" s="95"/>
      <c r="E155" s="95"/>
      <c r="F155" s="95"/>
      <c r="G155" s="95"/>
      <c r="H155" s="74"/>
      <c r="I155" s="7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202" t="s">
        <v>142</v>
      </c>
      <c r="D156" s="205">
        <f>INSTRUÇÕES!$B$3-3</f>
        <v>2024</v>
      </c>
      <c r="E156" s="206"/>
      <c r="F156" s="207">
        <f>INSTRUÇÕES!$B$3-2</f>
        <v>2025</v>
      </c>
      <c r="G156" s="206"/>
      <c r="H156" s="207" t="s">
        <v>139</v>
      </c>
      <c r="I156" s="208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203"/>
      <c r="D157" s="210" t="s">
        <v>140</v>
      </c>
      <c r="E157" s="210" t="s">
        <v>141</v>
      </c>
      <c r="F157" s="210" t="s">
        <v>140</v>
      </c>
      <c r="G157" s="210" t="s">
        <v>141</v>
      </c>
      <c r="H157" s="209"/>
      <c r="I157" s="208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204"/>
      <c r="D158" s="211"/>
      <c r="E158" s="211"/>
      <c r="F158" s="211"/>
      <c r="G158" s="211"/>
      <c r="H158" s="9">
        <f>INSTRUÇÕES!$B$3-3</f>
        <v>2024</v>
      </c>
      <c r="I158" s="9">
        <f>INSTRUÇÕES!$B$3-2</f>
        <v>2025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1"/>
      <c r="C159" s="29" t="s">
        <v>307</v>
      </c>
      <c r="D159" s="30"/>
      <c r="E159" s="11"/>
      <c r="F159" s="11"/>
      <c r="G159" s="11"/>
      <c r="H159" s="11"/>
      <c r="I159" s="1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1"/>
      <c r="C160" s="29" t="s">
        <v>115</v>
      </c>
      <c r="D160" s="30"/>
      <c r="E160" s="11"/>
      <c r="F160" s="11"/>
      <c r="G160" s="11"/>
      <c r="H160" s="11"/>
      <c r="I160" s="1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7" t="s">
        <v>143</v>
      </c>
      <c r="C161" s="66"/>
      <c r="D161" s="62"/>
      <c r="E161" s="62"/>
      <c r="F161" s="62"/>
      <c r="G161" s="62"/>
      <c r="H161" s="28" t="e">
        <f t="shared" ref="H161:H188" si="13">D161/E161*100</f>
        <v>#DIV/0!</v>
      </c>
      <c r="I161" s="28" t="e">
        <f t="shared" ref="I161:I188" si="14">F161/G161*100</f>
        <v>#DIV/0!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7" t="s">
        <v>144</v>
      </c>
      <c r="C162" s="66"/>
      <c r="D162" s="62"/>
      <c r="E162" s="62"/>
      <c r="F162" s="62"/>
      <c r="G162" s="62"/>
      <c r="H162" s="28" t="e">
        <f t="shared" si="13"/>
        <v>#DIV/0!</v>
      </c>
      <c r="I162" s="28" t="e">
        <f t="shared" si="14"/>
        <v>#DIV/0!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7" t="s">
        <v>145</v>
      </c>
      <c r="C163" s="66"/>
      <c r="D163" s="62"/>
      <c r="E163" s="62"/>
      <c r="F163" s="62"/>
      <c r="G163" s="62"/>
      <c r="H163" s="28" t="e">
        <f t="shared" si="13"/>
        <v>#DIV/0!</v>
      </c>
      <c r="I163" s="28" t="e">
        <f t="shared" si="14"/>
        <v>#DIV/0!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7" t="s">
        <v>146</v>
      </c>
      <c r="C164" s="66"/>
      <c r="D164" s="62"/>
      <c r="E164" s="62"/>
      <c r="F164" s="62"/>
      <c r="G164" s="62"/>
      <c r="H164" s="28" t="e">
        <f t="shared" si="13"/>
        <v>#DIV/0!</v>
      </c>
      <c r="I164" s="28" t="e">
        <f t="shared" si="14"/>
        <v>#DIV/0!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7" t="s">
        <v>147</v>
      </c>
      <c r="C165" s="66"/>
      <c r="D165" s="62"/>
      <c r="E165" s="62"/>
      <c r="F165" s="62"/>
      <c r="G165" s="62"/>
      <c r="H165" s="28" t="e">
        <f t="shared" si="13"/>
        <v>#DIV/0!</v>
      </c>
      <c r="I165" s="28" t="e">
        <f t="shared" si="14"/>
        <v>#DIV/0!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7" t="s">
        <v>148</v>
      </c>
      <c r="C166" s="66"/>
      <c r="D166" s="62"/>
      <c r="E166" s="62"/>
      <c r="F166" s="62"/>
      <c r="G166" s="62"/>
      <c r="H166" s="28" t="e">
        <f t="shared" si="13"/>
        <v>#DIV/0!</v>
      </c>
      <c r="I166" s="28" t="e">
        <f t="shared" si="14"/>
        <v>#DIV/0!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7" t="s">
        <v>149</v>
      </c>
      <c r="C167" s="66"/>
      <c r="D167" s="62"/>
      <c r="E167" s="62"/>
      <c r="F167" s="62"/>
      <c r="G167" s="62"/>
      <c r="H167" s="28" t="e">
        <f t="shared" si="13"/>
        <v>#DIV/0!</v>
      </c>
      <c r="I167" s="28" t="e">
        <f t="shared" si="14"/>
        <v>#DIV/0!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7" t="s">
        <v>150</v>
      </c>
      <c r="C168" s="66"/>
      <c r="D168" s="62"/>
      <c r="E168" s="62"/>
      <c r="F168" s="62"/>
      <c r="G168" s="62"/>
      <c r="H168" s="28" t="e">
        <f t="shared" si="13"/>
        <v>#DIV/0!</v>
      </c>
      <c r="I168" s="28" t="e">
        <f t="shared" si="14"/>
        <v>#DIV/0!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7" t="s">
        <v>151</v>
      </c>
      <c r="C169" s="66"/>
      <c r="D169" s="62"/>
      <c r="E169" s="62"/>
      <c r="F169" s="62"/>
      <c r="G169" s="62"/>
      <c r="H169" s="28" t="e">
        <f t="shared" si="13"/>
        <v>#DIV/0!</v>
      </c>
      <c r="I169" s="28" t="e">
        <f t="shared" si="14"/>
        <v>#DIV/0!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7" t="s">
        <v>152</v>
      </c>
      <c r="C170" s="66"/>
      <c r="D170" s="62"/>
      <c r="E170" s="62"/>
      <c r="F170" s="62"/>
      <c r="G170" s="62"/>
      <c r="H170" s="28" t="e">
        <f t="shared" si="13"/>
        <v>#DIV/0!</v>
      </c>
      <c r="I170" s="28" t="e">
        <f t="shared" si="14"/>
        <v>#DIV/0!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7" t="s">
        <v>153</v>
      </c>
      <c r="C171" s="66"/>
      <c r="D171" s="62"/>
      <c r="E171" s="62"/>
      <c r="F171" s="62"/>
      <c r="G171" s="62"/>
      <c r="H171" s="28" t="e">
        <f t="shared" si="13"/>
        <v>#DIV/0!</v>
      </c>
      <c r="I171" s="28" t="e">
        <f t="shared" si="14"/>
        <v>#DIV/0!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7" t="s">
        <v>154</v>
      </c>
      <c r="C172" s="66"/>
      <c r="D172" s="62"/>
      <c r="E172" s="62"/>
      <c r="F172" s="62"/>
      <c r="G172" s="62"/>
      <c r="H172" s="28" t="e">
        <f t="shared" si="13"/>
        <v>#DIV/0!</v>
      </c>
      <c r="I172" s="28" t="e">
        <f t="shared" si="14"/>
        <v>#DIV/0!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7" t="s">
        <v>155</v>
      </c>
      <c r="C173" s="66"/>
      <c r="D173" s="62"/>
      <c r="E173" s="62"/>
      <c r="F173" s="62"/>
      <c r="G173" s="62"/>
      <c r="H173" s="28" t="e">
        <f t="shared" si="13"/>
        <v>#DIV/0!</v>
      </c>
      <c r="I173" s="28" t="e">
        <f t="shared" si="14"/>
        <v>#DIV/0!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62"/>
      <c r="C174" s="66"/>
      <c r="D174" s="62"/>
      <c r="E174" s="62"/>
      <c r="F174" s="62"/>
      <c r="G174" s="62"/>
      <c r="H174" s="28" t="e">
        <f t="shared" si="13"/>
        <v>#DIV/0!</v>
      </c>
      <c r="I174" s="28" t="e">
        <f t="shared" si="14"/>
        <v>#DIV/0!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62"/>
      <c r="C175" s="66"/>
      <c r="D175" s="62"/>
      <c r="E175" s="62"/>
      <c r="F175" s="62"/>
      <c r="G175" s="62"/>
      <c r="H175" s="28" t="e">
        <f t="shared" si="13"/>
        <v>#DIV/0!</v>
      </c>
      <c r="I175" s="28" t="e">
        <f t="shared" si="14"/>
        <v>#DIV/0!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62"/>
      <c r="C176" s="66"/>
      <c r="D176" s="62"/>
      <c r="E176" s="62"/>
      <c r="F176" s="62"/>
      <c r="G176" s="62"/>
      <c r="H176" s="28" t="e">
        <f t="shared" ref="H176:H177" si="15">D176/E176*100</f>
        <v>#DIV/0!</v>
      </c>
      <c r="I176" s="28" t="e">
        <f t="shared" ref="I176:I177" si="16">F176/G176*100</f>
        <v>#DIV/0!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62"/>
      <c r="C177" s="66"/>
      <c r="D177" s="62"/>
      <c r="E177" s="62"/>
      <c r="F177" s="62"/>
      <c r="G177" s="62"/>
      <c r="H177" s="28" t="e">
        <f t="shared" si="15"/>
        <v>#DIV/0!</v>
      </c>
      <c r="I177" s="28" t="e">
        <f t="shared" si="16"/>
        <v>#DIV/0!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62"/>
      <c r="C178" s="66"/>
      <c r="D178" s="62"/>
      <c r="E178" s="62"/>
      <c r="F178" s="62"/>
      <c r="G178" s="62"/>
      <c r="H178" s="28" t="e">
        <f t="shared" si="13"/>
        <v>#DIV/0!</v>
      </c>
      <c r="I178" s="28" t="e">
        <f t="shared" si="14"/>
        <v>#DIV/0!</v>
      </c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62"/>
      <c r="C179" s="66"/>
      <c r="D179" s="62"/>
      <c r="E179" s="62"/>
      <c r="F179" s="62"/>
      <c r="G179" s="62"/>
      <c r="H179" s="28" t="e">
        <f t="shared" si="13"/>
        <v>#DIV/0!</v>
      </c>
      <c r="I179" s="28" t="e">
        <f t="shared" si="14"/>
        <v>#DIV/0!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75" t="s">
        <v>28</v>
      </c>
      <c r="C180" s="76"/>
      <c r="D180" s="77"/>
      <c r="E180" s="77">
        <f t="shared" ref="E180:G180" si="17">SUM(E161:E179,E152)</f>
        <v>0</v>
      </c>
      <c r="F180" s="77"/>
      <c r="G180" s="77">
        <f t="shared" si="17"/>
        <v>0</v>
      </c>
      <c r="H180" s="78">
        <f>F180-D180</f>
        <v>0</v>
      </c>
      <c r="I180" s="78">
        <f>G180-E180</f>
        <v>0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93"/>
      <c r="C181" s="94"/>
      <c r="D181" s="95"/>
      <c r="E181" s="95"/>
      <c r="F181" s="95"/>
      <c r="G181" s="95"/>
      <c r="H181" s="74"/>
      <c r="I181" s="7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80" t="s">
        <v>156</v>
      </c>
      <c r="C182" s="131"/>
      <c r="D182" s="62"/>
      <c r="E182" s="62"/>
      <c r="F182" s="62"/>
      <c r="G182" s="62"/>
      <c r="H182" s="28" t="e">
        <f t="shared" si="13"/>
        <v>#DIV/0!</v>
      </c>
      <c r="I182" s="28" t="e">
        <f t="shared" si="14"/>
        <v>#DIV/0!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81" t="s">
        <v>157</v>
      </c>
      <c r="C183" s="131"/>
      <c r="D183" s="62"/>
      <c r="E183" s="62"/>
      <c r="F183" s="62"/>
      <c r="G183" s="62"/>
      <c r="H183" s="28" t="e">
        <f t="shared" si="13"/>
        <v>#DIV/0!</v>
      </c>
      <c r="I183" s="28" t="e">
        <f t="shared" si="14"/>
        <v>#DIV/0!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81" t="s">
        <v>158</v>
      </c>
      <c r="C184" s="131"/>
      <c r="D184" s="62"/>
      <c r="E184" s="62"/>
      <c r="F184" s="62"/>
      <c r="G184" s="62"/>
      <c r="H184" s="28" t="e">
        <f t="shared" si="13"/>
        <v>#DIV/0!</v>
      </c>
      <c r="I184" s="28" t="e">
        <f t="shared" si="14"/>
        <v>#DIV/0!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81" t="s">
        <v>159</v>
      </c>
      <c r="C185" s="131"/>
      <c r="D185" s="62"/>
      <c r="E185" s="62"/>
      <c r="F185" s="62"/>
      <c r="G185" s="62"/>
      <c r="H185" s="28" t="e">
        <f t="shared" si="13"/>
        <v>#DIV/0!</v>
      </c>
      <c r="I185" s="28" t="e">
        <f t="shared" si="14"/>
        <v>#DIV/0!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81" t="s">
        <v>160</v>
      </c>
      <c r="C186" s="131"/>
      <c r="D186" s="62"/>
      <c r="E186" s="62"/>
      <c r="F186" s="62"/>
      <c r="G186" s="62"/>
      <c r="H186" s="28" t="e">
        <f t="shared" si="13"/>
        <v>#DIV/0!</v>
      </c>
      <c r="I186" s="28" t="e">
        <f t="shared" si="14"/>
        <v>#DIV/0!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81" t="s">
        <v>161</v>
      </c>
      <c r="C187" s="131"/>
      <c r="D187" s="62"/>
      <c r="E187" s="62"/>
      <c r="F187" s="62"/>
      <c r="G187" s="62"/>
      <c r="H187" s="28" t="e">
        <f t="shared" si="13"/>
        <v>#DIV/0!</v>
      </c>
      <c r="I187" s="28" t="e">
        <f t="shared" si="14"/>
        <v>#DIV/0!</v>
      </c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81" t="s">
        <v>162</v>
      </c>
      <c r="C188" s="131"/>
      <c r="D188" s="62"/>
      <c r="E188" s="62"/>
      <c r="F188" s="62"/>
      <c r="G188" s="62"/>
      <c r="H188" s="28" t="e">
        <f t="shared" si="13"/>
        <v>#DIV/0!</v>
      </c>
      <c r="I188" s="28" t="e">
        <f t="shared" si="14"/>
        <v>#DIV/0!</v>
      </c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3" t="s">
        <v>163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214" t="s">
        <v>164</v>
      </c>
      <c r="C191" s="172"/>
      <c r="D191" s="172"/>
      <c r="E191" s="172"/>
      <c r="F191" s="172"/>
      <c r="G191" s="172"/>
      <c r="H191" s="172"/>
      <c r="I191" s="17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7" t="s">
        <v>165</v>
      </c>
      <c r="C192" s="66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47"/>
      <c r="C193" s="47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7" t="s">
        <v>166</v>
      </c>
      <c r="C194" s="66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32" x14ac:dyDescent="0.2">
      <c r="A195" s="1"/>
      <c r="B195" s="86" t="s">
        <v>167</v>
      </c>
      <c r="C195" s="66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87" t="s">
        <v>168</v>
      </c>
      <c r="C196" s="62"/>
      <c r="D196" s="52" t="s">
        <v>169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31"/>
      <c r="C197" s="6"/>
      <c r="D197" s="1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21"/>
      <c r="C198" s="16">
        <f>INSTRUÇÕES!$B$3-4</f>
        <v>2023</v>
      </c>
      <c r="D198" s="16">
        <f>INSTRUÇÕES!$B$3-3</f>
        <v>2024</v>
      </c>
      <c r="E198" s="16">
        <f>INSTRUÇÕES!$B$3-2</f>
        <v>2025</v>
      </c>
      <c r="F198" s="1"/>
      <c r="G198" s="1"/>
      <c r="H198" s="32" t="s">
        <v>170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31.5" customHeight="1" x14ac:dyDescent="0.2">
      <c r="A199" s="1"/>
      <c r="B199" s="41" t="s">
        <v>311</v>
      </c>
      <c r="C199" s="62"/>
      <c r="D199" s="62"/>
      <c r="E199" s="62"/>
      <c r="F199" s="33" t="s">
        <v>171</v>
      </c>
      <c r="G199" s="1"/>
      <c r="H199" s="42">
        <f>C199+D199+E199</f>
        <v>0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31.5" customHeight="1" x14ac:dyDescent="0.2">
      <c r="A200" s="1"/>
      <c r="B200" s="291" t="s">
        <v>172</v>
      </c>
      <c r="C200" s="292"/>
      <c r="D200" s="292"/>
      <c r="E200" s="292"/>
      <c r="F200" s="284" t="s">
        <v>173</v>
      </c>
      <c r="G200" s="284"/>
      <c r="H200" s="285"/>
      <c r="I200" s="34" t="s">
        <v>174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272"/>
      <c r="C201" s="273"/>
      <c r="D201" s="273"/>
      <c r="E201" s="274"/>
      <c r="F201" s="286"/>
      <c r="G201" s="287"/>
      <c r="H201" s="288"/>
      <c r="I201" s="68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272"/>
      <c r="C202" s="273"/>
      <c r="D202" s="273"/>
      <c r="E202" s="274"/>
      <c r="F202" s="289"/>
      <c r="G202" s="276"/>
      <c r="H202" s="277"/>
      <c r="I202" s="68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272"/>
      <c r="C203" s="273"/>
      <c r="D203" s="273"/>
      <c r="E203" s="274"/>
      <c r="F203" s="290"/>
      <c r="G203" s="276"/>
      <c r="H203" s="277"/>
      <c r="I203" s="69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2">
      <c r="A204" s="1"/>
      <c r="B204" s="272"/>
      <c r="C204" s="273"/>
      <c r="D204" s="273"/>
      <c r="E204" s="274"/>
      <c r="F204" s="290"/>
      <c r="G204" s="276"/>
      <c r="H204" s="277"/>
      <c r="I204" s="70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272"/>
      <c r="C205" s="273"/>
      <c r="D205" s="273"/>
      <c r="E205" s="274"/>
      <c r="F205" s="290"/>
      <c r="G205" s="276"/>
      <c r="H205" s="277"/>
      <c r="I205" s="7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6">
        <f>INSTRUÇÕES!$B$3-4</f>
        <v>2023</v>
      </c>
      <c r="D207" s="16">
        <f>INSTRUÇÕES!$B$3-3</f>
        <v>2024</v>
      </c>
      <c r="E207" s="16">
        <f>INSTRUÇÕES!$B$3-2</f>
        <v>2025</v>
      </c>
      <c r="F207" s="1"/>
      <c r="G207" s="1"/>
      <c r="H207" s="32" t="s">
        <v>170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31.5" customHeight="1" x14ac:dyDescent="0.2">
      <c r="A208" s="1"/>
      <c r="B208" s="41" t="s">
        <v>309</v>
      </c>
      <c r="C208" s="133"/>
      <c r="D208" s="62"/>
      <c r="E208" s="62"/>
      <c r="F208" s="1"/>
      <c r="G208" s="1"/>
      <c r="H208" s="42">
        <f>C208+D208+E208</f>
        <v>0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34" t="s">
        <v>310</v>
      </c>
      <c r="C209" s="60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7" t="s">
        <v>175</v>
      </c>
      <c r="C211" s="66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35" t="s">
        <v>176</v>
      </c>
      <c r="C212" s="293" t="s">
        <v>177</v>
      </c>
      <c r="D212" s="294"/>
      <c r="E212" s="295"/>
      <c r="F212" s="296" t="s">
        <v>178</v>
      </c>
      <c r="G212" s="294"/>
      <c r="H212" s="29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71"/>
      <c r="C213" s="275"/>
      <c r="D213" s="276"/>
      <c r="E213" s="277"/>
      <c r="F213" s="275"/>
      <c r="G213" s="276"/>
      <c r="H213" s="277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71"/>
      <c r="C214" s="275"/>
      <c r="D214" s="276"/>
      <c r="E214" s="277"/>
      <c r="F214" s="275"/>
      <c r="G214" s="276"/>
      <c r="H214" s="27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71"/>
      <c r="C215" s="275"/>
      <c r="D215" s="276"/>
      <c r="E215" s="277"/>
      <c r="F215" s="275"/>
      <c r="G215" s="276"/>
      <c r="H215" s="27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71"/>
      <c r="C216" s="275"/>
      <c r="D216" s="276"/>
      <c r="E216" s="277"/>
      <c r="F216" s="275"/>
      <c r="G216" s="276"/>
      <c r="H216" s="27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71"/>
      <c r="C217" s="275"/>
      <c r="D217" s="276"/>
      <c r="E217" s="277"/>
      <c r="F217" s="275"/>
      <c r="G217" s="276"/>
      <c r="H217" s="27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8"/>
      <c r="C219" s="18"/>
      <c r="D219" s="18"/>
      <c r="E219" s="18"/>
      <c r="F219" s="18"/>
      <c r="G219" s="18"/>
      <c r="H219" s="18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214" t="s">
        <v>179</v>
      </c>
      <c r="C220" s="172"/>
      <c r="D220" s="172"/>
      <c r="E220" s="172"/>
      <c r="F220" s="172"/>
      <c r="G220" s="172"/>
      <c r="H220" s="172"/>
      <c r="I220" s="17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1.75" customHeight="1" x14ac:dyDescent="0.2">
      <c r="A221" s="1"/>
      <c r="B221" s="278"/>
      <c r="C221" s="279"/>
      <c r="D221" s="279"/>
      <c r="E221" s="279"/>
      <c r="F221" s="279"/>
      <c r="G221" s="279"/>
      <c r="H221" s="279"/>
      <c r="I221" s="280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6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263" t="s">
        <v>180</v>
      </c>
      <c r="C224" s="208"/>
      <c r="D224" s="208"/>
      <c r="E224" s="208"/>
      <c r="F224" s="208"/>
      <c r="G224" s="208"/>
      <c r="H224" s="208"/>
      <c r="I224" s="208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264" t="s">
        <v>181</v>
      </c>
      <c r="C229" s="265"/>
      <c r="D229" s="265"/>
      <c r="E229" s="265"/>
      <c r="F229" s="265"/>
      <c r="G229" s="265"/>
      <c r="H229" s="265"/>
      <c r="I229" s="26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5.5" customHeight="1" x14ac:dyDescent="0.25">
      <c r="A230" s="1"/>
      <c r="B230" s="267" t="s">
        <v>182</v>
      </c>
      <c r="C230" s="268"/>
      <c r="D230" s="268"/>
      <c r="E230" s="268"/>
      <c r="F230" s="268"/>
      <c r="G230" s="268"/>
      <c r="H230" s="268"/>
      <c r="I230" s="269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270" t="s">
        <v>183</v>
      </c>
      <c r="C231" s="208"/>
      <c r="D231" s="208"/>
      <c r="E231" s="208"/>
      <c r="F231" s="208"/>
      <c r="G231" s="208"/>
      <c r="H231" s="208"/>
      <c r="I231" s="20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5.5" customHeight="1" x14ac:dyDescent="0.25">
      <c r="A232" s="1"/>
      <c r="B232" s="267" t="s">
        <v>184</v>
      </c>
      <c r="C232" s="271"/>
      <c r="D232" s="271"/>
      <c r="E232" s="271"/>
      <c r="F232" s="271"/>
      <c r="G232" s="271"/>
      <c r="H232" s="271"/>
      <c r="I232" s="269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5.5" customHeight="1" x14ac:dyDescent="0.25">
      <c r="A233" s="1"/>
      <c r="B233" s="281" t="s">
        <v>185</v>
      </c>
      <c r="C233" s="282"/>
      <c r="D233" s="282"/>
      <c r="E233" s="282"/>
      <c r="F233" s="282"/>
      <c r="G233" s="282"/>
      <c r="H233" s="282"/>
      <c r="I233" s="28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79"/>
      <c r="C234" s="85"/>
      <c r="D234" s="85"/>
      <c r="E234" s="85"/>
      <c r="F234" s="85"/>
      <c r="G234" s="85"/>
      <c r="H234" s="85"/>
      <c r="I234" s="85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36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37" t="s">
        <v>186</v>
      </c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38" t="str">
        <f ca="1">" | "&amp;'--'!B36&amp;", às "&amp;'--'!B32&amp;" horas e "&amp;'--'!B33&amp;" minutos, de "&amp;'--'!B31&amp;" de "&amp;'--'!B37&amp;" de "&amp;'--'!B29&amp;" |"</f>
        <v xml:space="preserve"> | Sexta-feira, às 17 horas e 59 minutos, de 23 de janeiro de 2026 |</v>
      </c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15"/>
    <row r="440" spans="1:26" ht="15.75" customHeight="1" x14ac:dyDescent="0.15"/>
    <row r="441" spans="1:26" ht="15.75" customHeight="1" x14ac:dyDescent="0.15"/>
    <row r="442" spans="1:26" ht="15.75" customHeight="1" x14ac:dyDescent="0.15"/>
    <row r="443" spans="1:26" ht="15.75" customHeight="1" x14ac:dyDescent="0.15"/>
    <row r="444" spans="1:26" ht="15.75" customHeight="1" x14ac:dyDescent="0.15"/>
    <row r="445" spans="1:26" ht="15.75" customHeight="1" x14ac:dyDescent="0.15"/>
    <row r="446" spans="1:26" ht="15.75" customHeight="1" x14ac:dyDescent="0.15"/>
    <row r="447" spans="1:26" ht="15.75" customHeight="1" x14ac:dyDescent="0.15"/>
    <row r="448" spans="1:26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  <row r="1003" ht="15.75" customHeight="1" x14ac:dyDescent="0.15"/>
    <row r="1004" ht="15.75" customHeight="1" x14ac:dyDescent="0.15"/>
    <row r="1005" ht="15.75" customHeight="1" x14ac:dyDescent="0.15"/>
    <row r="1006" ht="15.75" customHeight="1" x14ac:dyDescent="0.15"/>
    <row r="1007" ht="15.75" customHeight="1" x14ac:dyDescent="0.15"/>
    <row r="1008" ht="15.75" customHeight="1" x14ac:dyDescent="0.15"/>
    <row r="1009" ht="15.75" customHeight="1" x14ac:dyDescent="0.15"/>
    <row r="1010" ht="15.75" customHeight="1" x14ac:dyDescent="0.15"/>
    <row r="1011" ht="15.75" customHeight="1" x14ac:dyDescent="0.15"/>
    <row r="1012" ht="15.75" customHeight="1" x14ac:dyDescent="0.15"/>
    <row r="1013" ht="15.75" customHeight="1" x14ac:dyDescent="0.15"/>
    <row r="1014" ht="15.75" customHeight="1" x14ac:dyDescent="0.15"/>
    <row r="1015" ht="15.75" customHeight="1" x14ac:dyDescent="0.15"/>
    <row r="1016" ht="15.75" customHeight="1" x14ac:dyDescent="0.15"/>
    <row r="1017" ht="15.75" customHeight="1" x14ac:dyDescent="0.15"/>
    <row r="1018" ht="15.75" customHeight="1" x14ac:dyDescent="0.15"/>
    <row r="1019" ht="15.75" customHeight="1" x14ac:dyDescent="0.15"/>
    <row r="1020" ht="15.75" customHeight="1" x14ac:dyDescent="0.15"/>
    <row r="1021" ht="15.75" customHeight="1" x14ac:dyDescent="0.15"/>
    <row r="1022" ht="15.75" customHeight="1" x14ac:dyDescent="0.15"/>
    <row r="1023" ht="15.75" customHeight="1" x14ac:dyDescent="0.15"/>
    <row r="1024" ht="15.75" customHeight="1" x14ac:dyDescent="0.15"/>
    <row r="1025" ht="15.75" customHeight="1" x14ac:dyDescent="0.15"/>
    <row r="1026" ht="15.75" customHeight="1" x14ac:dyDescent="0.15"/>
    <row r="1027" ht="15.75" customHeight="1" x14ac:dyDescent="0.15"/>
    <row r="1028" ht="15.75" customHeight="1" x14ac:dyDescent="0.15"/>
  </sheetData>
  <sheetProtection algorithmName="SHA-512" hashValue="ymmSLAyDrYRcDu65mme9+mEDeITptRr305HdFPSPLzQPnR2jxhu7UAeXZ7ZxBkeY46mly5BrTiHTxDIJBFwwmw==" saltValue="RERKURqv4bHoJ4Msmj906A==" spinCount="100000" sheet="1" selectLockedCells="1"/>
  <dataConsolidate/>
  <mergeCells count="93">
    <mergeCell ref="B233:I233"/>
    <mergeCell ref="B191:I191"/>
    <mergeCell ref="F200:H200"/>
    <mergeCell ref="F201:H201"/>
    <mergeCell ref="F202:H202"/>
    <mergeCell ref="F203:H203"/>
    <mergeCell ref="B200:E200"/>
    <mergeCell ref="B201:E201"/>
    <mergeCell ref="B202:E202"/>
    <mergeCell ref="B203:E203"/>
    <mergeCell ref="F204:H204"/>
    <mergeCell ref="F205:H205"/>
    <mergeCell ref="C212:E212"/>
    <mergeCell ref="F212:H212"/>
    <mergeCell ref="C213:E213"/>
    <mergeCell ref="F213:H213"/>
    <mergeCell ref="B204:E204"/>
    <mergeCell ref="B205:E205"/>
    <mergeCell ref="C214:E214"/>
    <mergeCell ref="F214:H214"/>
    <mergeCell ref="B221:I221"/>
    <mergeCell ref="C215:E215"/>
    <mergeCell ref="F215:H215"/>
    <mergeCell ref="C216:E216"/>
    <mergeCell ref="F216:H216"/>
    <mergeCell ref="C217:E217"/>
    <mergeCell ref="F217:H217"/>
    <mergeCell ref="B220:I220"/>
    <mergeCell ref="B224:I224"/>
    <mergeCell ref="B229:I229"/>
    <mergeCell ref="B230:I230"/>
    <mergeCell ref="B231:I231"/>
    <mergeCell ref="B232:I232"/>
    <mergeCell ref="B1:I1"/>
    <mergeCell ref="B2:I2"/>
    <mergeCell ref="B3:I3"/>
    <mergeCell ref="B4:H4"/>
    <mergeCell ref="H5:I5"/>
    <mergeCell ref="C11:I11"/>
    <mergeCell ref="C12:I12"/>
    <mergeCell ref="C13:I13"/>
    <mergeCell ref="B17:I17"/>
    <mergeCell ref="C18:G18"/>
    <mergeCell ref="B78:I78"/>
    <mergeCell ref="E46:H46"/>
    <mergeCell ref="C54:H54"/>
    <mergeCell ref="C27:G27"/>
    <mergeCell ref="B34:H34"/>
    <mergeCell ref="B36:I36"/>
    <mergeCell ref="E38:G42"/>
    <mergeCell ref="B45:I45"/>
    <mergeCell ref="B75:H76"/>
    <mergeCell ref="B79:C79"/>
    <mergeCell ref="B87:C87"/>
    <mergeCell ref="D87:I87"/>
    <mergeCell ref="D88:G88"/>
    <mergeCell ref="B92:C92"/>
    <mergeCell ref="D92:I92"/>
    <mergeCell ref="D104:I104"/>
    <mergeCell ref="D105:I105"/>
    <mergeCell ref="C109:I110"/>
    <mergeCell ref="D97:I97"/>
    <mergeCell ref="B99:I99"/>
    <mergeCell ref="D101:I101"/>
    <mergeCell ref="D102:I102"/>
    <mergeCell ref="D103:I103"/>
    <mergeCell ref="D106:I106"/>
    <mergeCell ref="D107:I107"/>
    <mergeCell ref="C108:I108"/>
    <mergeCell ref="B129:I129"/>
    <mergeCell ref="E150:E151"/>
    <mergeCell ref="F150:F151"/>
    <mergeCell ref="B112:I112"/>
    <mergeCell ref="B113:B114"/>
    <mergeCell ref="B121:I121"/>
    <mergeCell ref="B122:I122"/>
    <mergeCell ref="B135:I135"/>
    <mergeCell ref="B143:I143"/>
    <mergeCell ref="B148:I148"/>
    <mergeCell ref="D149:E149"/>
    <mergeCell ref="F149:G149"/>
    <mergeCell ref="H149:I150"/>
    <mergeCell ref="D150:D151"/>
    <mergeCell ref="G150:G151"/>
    <mergeCell ref="C116:F116"/>
    <mergeCell ref="B156:B158"/>
    <mergeCell ref="D156:E156"/>
    <mergeCell ref="F156:G156"/>
    <mergeCell ref="H156:I157"/>
    <mergeCell ref="D157:D158"/>
    <mergeCell ref="E157:E158"/>
    <mergeCell ref="F157:F158"/>
    <mergeCell ref="G157:G158"/>
  </mergeCells>
  <conditionalFormatting sqref="D115 C141 E141">
    <cfRule type="expression" dxfId="11" priority="11">
      <formula>$D$114="Não"</formula>
    </cfRule>
  </conditionalFormatting>
  <conditionalFormatting sqref="D115">
    <cfRule type="expression" dxfId="10" priority="52">
      <formula>$D$114="Não"</formula>
    </cfRule>
  </conditionalFormatting>
  <conditionalFormatting sqref="C9:G9">
    <cfRule type="expression" dxfId="9" priority="53">
      <formula>$C$9&lt;&gt;""</formula>
    </cfRule>
  </conditionalFormatting>
  <conditionalFormatting sqref="C115 C140 E140">
    <cfRule type="expression" dxfId="8" priority="10">
      <formula>$C$114="Não"</formula>
    </cfRule>
  </conditionalFormatting>
  <conditionalFormatting sqref="D152:G152 D161:G179 B174:B179 C196 C199:E199 B201:I205 C208:E208 B213:H217 B221 D182:G188 C55:G73">
    <cfRule type="cellIs" dxfId="7" priority="24" operator="equal">
      <formula>""</formula>
    </cfRule>
  </conditionalFormatting>
  <conditionalFormatting sqref="C80:C81 C84 C88 C94 C97 C86">
    <cfRule type="cellIs" dxfId="6" priority="22" operator="equal">
      <formula>""</formula>
    </cfRule>
  </conditionalFormatting>
  <conditionalFormatting sqref="C101:C107 C115:D115 C124:C127 E124:E127 C131:C133 E131:E133 C137:C141 E137:E141 C145:C146 E145:E146">
    <cfRule type="cellIs" dxfId="5" priority="23" operator="equal">
      <formula>""</formula>
    </cfRule>
  </conditionalFormatting>
  <conditionalFormatting sqref="C114:D114 C161:C179 C192 C194:C195 C211 C116:C119">
    <cfRule type="cellIs" dxfId="4" priority="51" operator="equal">
      <formula>""</formula>
    </cfRule>
  </conditionalFormatting>
  <conditionalFormatting sqref="C11:I13 C20:G23 C29:G32 C38:C42 C48:D53 F52">
    <cfRule type="cellIs" dxfId="3" priority="12" operator="equal">
      <formula>""</formula>
    </cfRule>
  </conditionalFormatting>
  <conditionalFormatting sqref="C15">
    <cfRule type="cellIs" dxfId="2" priority="4" operator="equal">
      <formula>""</formula>
    </cfRule>
  </conditionalFormatting>
  <conditionalFormatting sqref="B9">
    <cfRule type="cellIs" dxfId="1" priority="1" operator="equal">
      <formula>""</formula>
    </cfRule>
  </conditionalFormatting>
  <conditionalFormatting sqref="B7">
    <cfRule type="colorScale" priority="3">
      <colorScale>
        <cfvo type="min"/>
        <cfvo type="max"/>
        <color rgb="FFFF7128"/>
        <color rgb="FFFFD961"/>
      </colorScale>
    </cfRule>
    <cfRule type="cellIs" dxfId="0" priority="8" operator="equal">
      <formula>""</formula>
    </cfRule>
  </conditionalFormatting>
  <dataValidations count="7">
    <dataValidation type="decimal" operator="lessThan" allowBlank="1" showErrorMessage="1" sqref="C88 C94" xr:uid="{00000000-0002-0000-0100-000000000000}">
      <formula1>19</formula1>
    </dataValidation>
    <dataValidation type="list" allowBlank="1" showErrorMessage="1" sqref="C196" xr:uid="{00000000-0002-0000-0100-000001000000}">
      <formula1>$R$19:$R$23</formula1>
    </dataValidation>
    <dataValidation type="list" allowBlank="1" showErrorMessage="1" sqref="C108" xr:uid="{00000000-0002-0000-0100-000002000000}">
      <formula1>$P$19:$P$21</formula1>
    </dataValidation>
    <dataValidation type="list" allowBlank="1" showErrorMessage="1" sqref="C116" xr:uid="{00000000-0002-0000-0100-000003000000}">
      <formula1>$Q$19:$Q$21</formula1>
    </dataValidation>
    <dataValidation type="list" allowBlank="1" showInputMessage="1" showErrorMessage="1" prompt="Escolha valor da lista" sqref="C189:C190" xr:uid="{00000000-0002-0000-0100-000004000000}">
      <formula1>$M$20:$M$21</formula1>
    </dataValidation>
    <dataValidation allowBlank="1" showInputMessage="1" showErrorMessage="1" promptTitle="Numero de Horas" prompt="Indicar o somatório de todas as horas em consulta efetuado por todos os médicos da área." sqref="H47" xr:uid="{00000000-0002-0000-0100-000005000000}"/>
    <dataValidation type="list" allowBlank="1" showInputMessage="1" showErrorMessage="1" promptTitle="Sim / Não / Não aplicavel" prompt="Selecione opção da lista pendente" sqref="H55:H74" xr:uid="{00000000-0002-0000-0100-000006000000}">
      <formula1>$M$20:$M$22</formula1>
    </dataValidation>
  </dataValidations>
  <hyperlinks>
    <hyperlink ref="B233" r:id="rId1" xr:uid="{00000000-0004-0000-0100-000000000000}"/>
  </hyperlinks>
  <pageMargins left="0.47244094488188981" right="0.59055118110236227" top="0.55118110236220474" bottom="0.51181102362204722" header="0" footer="0"/>
  <pageSetup paperSize="9" scale="73" fitToHeight="0" orientation="portrait" r:id="rId2"/>
  <headerFooter>
    <oddHeader>&amp;LColégio de Especialidade de Pediatria Ordem dos Médicos&amp;R| Inquérito de Idoneidade Formativa | 2024 |</oddHeader>
    <oddFooter>&amp;L| &amp;F |&amp;R| Página &amp; &amp;P/&amp;N | | &amp;D |  &amp;T|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Prestação de atendimento - Horário parcial ou 24 por dia ou Não disponível." xr:uid="{00000000-0002-0000-0100-000007000000}">
          <x14:formula1>
            <xm:f>'--'!$D$10:$D$12</xm:f>
          </x14:formula1>
          <xm:sqref>H80:H85</xm:sqref>
        </x14:dataValidation>
        <x14:dataValidation type="list" allowBlank="1" showInputMessage="1" showErrorMessage="1" prompt="Sim/Não - Indique se existe apoio todos os dias da semana durante todo o ano" xr:uid="{00000000-0002-0000-0100-000008000000}">
          <x14:formula1>
            <xm:f>'--'!$D$3:$D$4</xm:f>
          </x14:formula1>
          <xm:sqref>I80:I85</xm:sqref>
        </x14:dataValidation>
        <x14:dataValidation type="list" allowBlank="1" showInputMessage="1" showErrorMessage="1" prompt="Sim/Não - Seleccione uma das Opções" xr:uid="{00000000-0002-0000-0100-000009000000}">
          <x14:formula1>
            <xm:f>'--'!$D$3:$D$4</xm:f>
          </x14:formula1>
          <xm:sqref>C82:C83 C15 H88 C89:C91 C93 C95:C96 C114:D114 C117:C119 C211 C192 C194:C195 C161:C179 C85</xm:sqref>
        </x14:dataValidation>
        <x14:dataValidation type="list" allowBlank="1" showInputMessage="1" showErrorMessage="1" prompt="REGIÃO de SAÚDE - Seleccione uma Opção da Lista" xr:uid="{00000000-0002-0000-0100-00000A000000}">
          <x14:formula1>
            <xm:f>'--'!$B$3:$B$9</xm:f>
          </x14:formula1>
          <xm:sqref>B7</xm:sqref>
        </x14:dataValidation>
        <x14:dataValidation type="list" allowBlank="1" showInputMessage="1" showErrorMessage="1" prompt="Centro Hospitalar / Unidade Loca - Seleccione uma Opção da Lista" xr:uid="{00000000-0002-0000-0100-00000B000000}">
          <x14:formula1>
            <xm:f>'--'!$G$3:$G$51</xm:f>
          </x14:formula1>
          <xm:sqref>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0"/>
  <sheetViews>
    <sheetView showGridLines="0" showRowColHeaders="0" topLeftCell="A10" workbookViewId="0">
      <selection activeCell="F10" sqref="F10:I10"/>
    </sheetView>
  </sheetViews>
  <sheetFormatPr baseColWidth="10" defaultColWidth="8.83203125" defaultRowHeight="14" x14ac:dyDescent="0.15"/>
  <cols>
    <col min="1" max="1" width="2.6640625" customWidth="1"/>
    <col min="2" max="2" width="53.83203125" customWidth="1"/>
    <col min="3" max="9" width="8" customWidth="1"/>
  </cols>
  <sheetData>
    <row r="1" spans="2:9" ht="29.25" customHeight="1" x14ac:dyDescent="0.35">
      <c r="B1" s="256" t="s">
        <v>0</v>
      </c>
      <c r="C1" s="257"/>
      <c r="D1" s="257"/>
      <c r="E1" s="257"/>
      <c r="F1" s="257"/>
      <c r="G1" s="257"/>
      <c r="H1" s="257"/>
      <c r="I1" s="257"/>
    </row>
    <row r="2" spans="2:9" ht="33" customHeight="1" x14ac:dyDescent="0.25">
      <c r="B2" s="258" t="s">
        <v>313</v>
      </c>
      <c r="C2" s="257"/>
      <c r="D2" s="257"/>
      <c r="E2" s="257"/>
      <c r="F2" s="257"/>
      <c r="G2" s="257"/>
      <c r="H2" s="257"/>
      <c r="I2" s="257"/>
    </row>
    <row r="3" spans="2:9" ht="34" x14ac:dyDescent="0.4">
      <c r="B3" s="259" t="str">
        <f>"Ano "&amp;INSTRUÇÕES!B3</f>
        <v>Ano 2027</v>
      </c>
      <c r="C3" s="260"/>
      <c r="D3" s="260"/>
      <c r="E3" s="260"/>
      <c r="F3" s="260"/>
      <c r="G3" s="260"/>
      <c r="H3" s="260"/>
      <c r="I3" s="260"/>
    </row>
    <row r="5" spans="2:9" ht="20" x14ac:dyDescent="0.2">
      <c r="B5" s="299" t="s">
        <v>276</v>
      </c>
      <c r="C5" s="299"/>
      <c r="D5" s="299"/>
      <c r="E5" s="299"/>
      <c r="F5" s="299"/>
      <c r="G5" s="299"/>
      <c r="H5" s="299"/>
      <c r="I5" s="299"/>
    </row>
    <row r="6" spans="2:9" ht="34.5" customHeight="1" x14ac:dyDescent="0.15">
      <c r="B6" s="298" t="s">
        <v>277</v>
      </c>
      <c r="C6" s="298"/>
      <c r="D6" s="298"/>
      <c r="E6" s="298"/>
      <c r="F6" s="298"/>
      <c r="G6" s="298"/>
      <c r="H6" s="298"/>
      <c r="I6" s="298"/>
    </row>
    <row r="8" spans="2:9" x14ac:dyDescent="0.15">
      <c r="B8" s="90" t="s">
        <v>278</v>
      </c>
    </row>
    <row r="9" spans="2:9" x14ac:dyDescent="0.15">
      <c r="B9" s="91" t="s">
        <v>279</v>
      </c>
    </row>
    <row r="10" spans="2:9" x14ac:dyDescent="0.15">
      <c r="B10" s="89" t="s">
        <v>280</v>
      </c>
      <c r="F10" s="297" t="s">
        <v>283</v>
      </c>
      <c r="G10" s="297"/>
      <c r="H10" s="297"/>
      <c r="I10" s="297"/>
    </row>
  </sheetData>
  <sheetProtection algorithmName="SHA-512" hashValue="Fci7/L1STsPaaYBrjTYstepWWpp1iU0b3D+sW+fUfEdCAWF1gCzd+qAgBNi3LAHKvb2AX1Z49nazCqiRNOJxyA==" saltValue="42sSlPAhR5FhvoIGA5aYDQ==" spinCount="100000" sheet="1" insertHyperlinks="0" selectLockedCells="1"/>
  <mergeCells count="6">
    <mergeCell ref="F10:I10"/>
    <mergeCell ref="B1:I1"/>
    <mergeCell ref="B2:I2"/>
    <mergeCell ref="B3:I3"/>
    <mergeCell ref="B6:I6"/>
    <mergeCell ref="B5:I5"/>
  </mergeCells>
  <hyperlinks>
    <hyperlink ref="B10" r:id="rId1" display="https://ordemdosmedicos.pt/criterios-de-idoneidade-17/" xr:uid="{00000000-0004-0000-0200-000000000000}"/>
    <hyperlink ref="F10:I10" location="INSTRUÇÕES!B15" display="Voltar para &quot;INSTRUÇÕES&quot;" xr:uid="{00000000-0004-0000-0200-000001000000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3">
    <outlinePr showOutlineSymbols="0"/>
  </sheetPr>
  <dimension ref="A1:AG1004"/>
  <sheetViews>
    <sheetView showZeros="0" showOutlineSymbols="0" topLeftCell="A16" zoomScaleNormal="100" workbookViewId="0">
      <selection activeCell="O42" sqref="O42"/>
    </sheetView>
  </sheetViews>
  <sheetFormatPr baseColWidth="10" defaultColWidth="12.5" defaultRowHeight="15" customHeight="1" x14ac:dyDescent="0.2"/>
  <cols>
    <col min="1" max="1" width="7.83203125" style="101" customWidth="1"/>
    <col min="2" max="2" width="19.1640625" style="101" hidden="1" customWidth="1"/>
    <col min="3" max="6" width="7.6640625" style="101" hidden="1" customWidth="1"/>
    <col min="7" max="7" width="36.83203125" style="101" hidden="1" customWidth="1"/>
    <col min="8" max="8" width="19.33203125" style="101" hidden="1" customWidth="1"/>
    <col min="9" max="9" width="7.6640625" style="101" customWidth="1"/>
    <col min="10" max="10" width="5.33203125" style="101" customWidth="1"/>
    <col min="11" max="17" width="7" style="101" customWidth="1"/>
    <col min="18" max="18" width="12.5" style="101"/>
    <col min="19" max="21" width="7" style="101" customWidth="1"/>
    <col min="22" max="16384" width="12.5" style="101"/>
  </cols>
  <sheetData>
    <row r="1" spans="1:33" ht="15" customHeight="1" x14ac:dyDescent="0.2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</row>
    <row r="2" spans="1:33" x14ac:dyDescent="0.2">
      <c r="A2" s="100"/>
      <c r="B2" s="102" t="s">
        <v>187</v>
      </c>
      <c r="C2" s="100"/>
      <c r="D2" s="102" t="s">
        <v>29</v>
      </c>
      <c r="E2" s="100"/>
      <c r="F2" s="100"/>
      <c r="G2" s="102" t="s">
        <v>188</v>
      </c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</row>
    <row r="3" spans="1:33" x14ac:dyDescent="0.2">
      <c r="A3" s="100"/>
      <c r="B3" s="100" t="s">
        <v>295</v>
      </c>
      <c r="C3" s="100"/>
      <c r="D3" s="100" t="s">
        <v>35</v>
      </c>
      <c r="E3" s="100"/>
      <c r="F3" s="100"/>
      <c r="G3" s="100" t="s">
        <v>359</v>
      </c>
      <c r="H3" s="100" t="s">
        <v>189</v>
      </c>
      <c r="I3" s="100"/>
      <c r="J3" s="102" t="s">
        <v>300</v>
      </c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</row>
    <row r="4" spans="1:33" x14ac:dyDescent="0.2">
      <c r="A4" s="100"/>
      <c r="B4" s="100" t="s">
        <v>296</v>
      </c>
      <c r="C4" s="100"/>
      <c r="D4" s="100" t="s">
        <v>36</v>
      </c>
      <c r="E4" s="100"/>
      <c r="F4" s="100"/>
      <c r="G4" s="100" t="s">
        <v>320</v>
      </c>
      <c r="H4" s="100" t="s">
        <v>190</v>
      </c>
      <c r="I4" s="100"/>
      <c r="J4" s="100" t="s">
        <v>288</v>
      </c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</row>
    <row r="5" spans="1:33" x14ac:dyDescent="0.2">
      <c r="A5" s="100"/>
      <c r="B5" s="100" t="s">
        <v>297</v>
      </c>
      <c r="C5" s="100"/>
      <c r="D5" s="103" t="s">
        <v>191</v>
      </c>
      <c r="E5" s="103"/>
      <c r="F5" s="103"/>
      <c r="G5" s="100" t="s">
        <v>321</v>
      </c>
      <c r="H5" s="100" t="s">
        <v>192</v>
      </c>
      <c r="I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</row>
    <row r="6" spans="1:33" x14ac:dyDescent="0.2">
      <c r="A6" s="100"/>
      <c r="B6" s="100" t="s">
        <v>298</v>
      </c>
      <c r="C6" s="100"/>
      <c r="D6" s="100" t="s">
        <v>193</v>
      </c>
      <c r="E6" s="100"/>
      <c r="F6" s="100"/>
      <c r="G6" s="100" t="s">
        <v>322</v>
      </c>
      <c r="H6" s="100" t="s">
        <v>194</v>
      </c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</row>
    <row r="7" spans="1:33" x14ac:dyDescent="0.2">
      <c r="A7" s="100"/>
      <c r="B7" s="100" t="s">
        <v>299</v>
      </c>
      <c r="C7" s="100"/>
      <c r="D7" s="100" t="s">
        <v>195</v>
      </c>
      <c r="E7" s="100"/>
      <c r="F7" s="100"/>
      <c r="G7" s="100" t="s">
        <v>323</v>
      </c>
      <c r="H7" s="100" t="s">
        <v>196</v>
      </c>
      <c r="I7" s="100"/>
      <c r="J7" s="104" t="s">
        <v>273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</row>
    <row r="8" spans="1:33" x14ac:dyDescent="0.2">
      <c r="A8" s="100"/>
      <c r="B8" s="100" t="s">
        <v>197</v>
      </c>
      <c r="C8" s="100"/>
      <c r="D8" s="100" t="s">
        <v>36</v>
      </c>
      <c r="E8" s="100"/>
      <c r="F8" s="100"/>
      <c r="G8" s="100" t="s">
        <v>324</v>
      </c>
      <c r="H8" s="100" t="s">
        <v>198</v>
      </c>
      <c r="I8" s="100"/>
      <c r="J8" s="105">
        <v>2024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</row>
    <row r="9" spans="1:33" x14ac:dyDescent="0.2">
      <c r="A9" s="100"/>
      <c r="B9" s="100" t="s">
        <v>199</v>
      </c>
      <c r="C9" s="100"/>
      <c r="D9" s="100"/>
      <c r="E9" s="100"/>
      <c r="F9" s="100"/>
      <c r="G9" s="100" t="s">
        <v>325</v>
      </c>
      <c r="H9" s="100" t="s">
        <v>200</v>
      </c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</row>
    <row r="10" spans="1:33" x14ac:dyDescent="0.2">
      <c r="A10" s="100"/>
      <c r="B10" s="100"/>
      <c r="C10" s="100"/>
      <c r="D10" s="100" t="s">
        <v>201</v>
      </c>
      <c r="E10" s="100"/>
      <c r="F10" s="100"/>
      <c r="G10" s="100" t="s">
        <v>326</v>
      </c>
      <c r="H10" s="100" t="s">
        <v>202</v>
      </c>
      <c r="I10" s="100"/>
      <c r="J10" s="104" t="s">
        <v>274</v>
      </c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</row>
    <row r="11" spans="1:33" x14ac:dyDescent="0.2">
      <c r="A11" s="100"/>
      <c r="B11" s="102" t="s">
        <v>203</v>
      </c>
      <c r="C11" s="100"/>
      <c r="D11" s="100" t="s">
        <v>204</v>
      </c>
      <c r="E11" s="100"/>
      <c r="F11" s="100"/>
      <c r="G11" s="100" t="s">
        <v>327</v>
      </c>
      <c r="H11" s="100" t="s">
        <v>205</v>
      </c>
      <c r="I11" s="100"/>
      <c r="J11" s="105">
        <v>2025</v>
      </c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</row>
    <row r="12" spans="1:33" x14ac:dyDescent="0.2">
      <c r="A12" s="100"/>
      <c r="B12" s="100" t="s">
        <v>36</v>
      </c>
      <c r="C12" s="100"/>
      <c r="D12" s="100" t="s">
        <v>206</v>
      </c>
      <c r="E12" s="100"/>
      <c r="F12" s="100"/>
      <c r="G12" s="100" t="s">
        <v>328</v>
      </c>
      <c r="H12" s="100" t="s">
        <v>207</v>
      </c>
      <c r="I12" s="100"/>
      <c r="J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</row>
    <row r="13" spans="1:33" x14ac:dyDescent="0.2">
      <c r="A13" s="100"/>
      <c r="B13" s="100" t="s">
        <v>40</v>
      </c>
      <c r="C13" s="100"/>
      <c r="D13" s="100"/>
      <c r="E13" s="100"/>
      <c r="F13" s="100"/>
      <c r="G13" s="100" t="s">
        <v>329</v>
      </c>
      <c r="H13" s="100" t="s">
        <v>208</v>
      </c>
      <c r="I13" s="100"/>
      <c r="J13" s="104" t="s">
        <v>287</v>
      </c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</row>
    <row r="14" spans="1:33" x14ac:dyDescent="0.2">
      <c r="A14" s="100"/>
      <c r="B14" s="100" t="s">
        <v>209</v>
      </c>
      <c r="C14" s="100"/>
      <c r="D14" s="100"/>
      <c r="E14" s="100"/>
      <c r="F14" s="100"/>
      <c r="G14" s="100" t="s">
        <v>330</v>
      </c>
      <c r="H14" s="100" t="s">
        <v>210</v>
      </c>
      <c r="I14" s="100"/>
      <c r="J14" s="121">
        <f>J8-2</f>
        <v>2022</v>
      </c>
      <c r="K14" s="106"/>
      <c r="L14" s="106"/>
      <c r="M14" s="124" t="str">
        <f>IF('Inquérito de Caracterização'!C124=0,"??",'Inquérito de Caracterização'!C124)</f>
        <v>??</v>
      </c>
      <c r="N14" s="124" t="str">
        <f>IF('Inquérito de Caracterização'!C131=0,"??",'Inquérito de Caracterização'!C131)</f>
        <v>??</v>
      </c>
      <c r="O14" s="124" t="str">
        <f>IF('Inquérito de Caracterização'!D152=0,"??",'Inquérito de Caracterização'!D152)</f>
        <v>??</v>
      </c>
      <c r="P14" s="124">
        <f>IF(SUM('Inquérito de Caracterização'!D152:D179)=0,"??",SUM('Inquérito de Caracterização'!D152:D179))</f>
        <v>2024</v>
      </c>
      <c r="Q14" s="124" t="str">
        <f>IF('Inquérito de Caracterização'!C137=0,"??",'Inquérito de Caracterização'!C137)</f>
        <v>??</v>
      </c>
      <c r="R14" s="100">
        <f>J15</f>
        <v>2023</v>
      </c>
      <c r="S14" s="124" t="str">
        <f>IF('Inquérito de Caracterização'!C48=0,"??",'Inquérito de Caracterização'!C48)</f>
        <v>??</v>
      </c>
      <c r="T14" s="124" t="str">
        <f>IF('Inquérito de Caracterização'!C49=0,"??",'Inquérito de Caracterização'!C49)</f>
        <v>??</v>
      </c>
      <c r="U14" s="124" t="str">
        <f>IF('Inquérito de Caracterização'!C50=0,"??",'Inquérito de Caracterização'!C50)</f>
        <v>??</v>
      </c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</row>
    <row r="15" spans="1:33" x14ac:dyDescent="0.2">
      <c r="A15" s="100"/>
      <c r="B15" s="100" t="s">
        <v>27</v>
      </c>
      <c r="C15" s="100"/>
      <c r="D15" s="100"/>
      <c r="E15" s="100"/>
      <c r="F15" s="100"/>
      <c r="G15" s="100" t="s">
        <v>331</v>
      </c>
      <c r="H15" s="100" t="s">
        <v>211</v>
      </c>
      <c r="I15" s="100"/>
      <c r="J15" s="121">
        <f>J8-1</f>
        <v>2023</v>
      </c>
      <c r="K15" s="124" t="str">
        <f>IF(SUM('Inquérito de Caracterização'!C24:E24)=0,"??",SUM('Inquérito de Caracterização'!C24:E24))</f>
        <v>??</v>
      </c>
      <c r="L15" s="124" t="str">
        <f>IF('Inquérito de Caracterização'!C80=0,"??",'Inquérito de Caracterização'!C80)</f>
        <v>??</v>
      </c>
      <c r="M15" s="124" t="str">
        <f>IF('Inquérito de Caracterização'!E124=0,"??",'Inquérito de Caracterização'!E124)</f>
        <v>??</v>
      </c>
      <c r="N15" s="124" t="str">
        <f>IF('Inquérito de Caracterização'!E131=0,"??",'Inquérito de Caracterização'!E131)</f>
        <v>??</v>
      </c>
      <c r="O15" s="124" t="str">
        <f>IF('Inquérito de Caracterização'!F152=0,"??",'Inquérito de Caracterização'!F152)</f>
        <v>??</v>
      </c>
      <c r="P15" s="124">
        <f>IF(SUM('Inquérito de Caracterização'!F152:F179)=0,"??",SUM('Inquérito de Caracterização'!F152:F179))</f>
        <v>2025</v>
      </c>
      <c r="Q15" s="124" t="str">
        <f>IF('Inquérito de Caracterização'!E137=0,"??",'Inquérito de Caracterização'!E137)</f>
        <v>??</v>
      </c>
      <c r="R15" s="100">
        <f>J11</f>
        <v>2025</v>
      </c>
      <c r="S15" s="124" t="str">
        <f>IF('Inquérito de Caracterização'!D48=0,"??",'Inquérito de Caracterização'!D48)</f>
        <v>??</v>
      </c>
      <c r="T15" s="124" t="str">
        <f>IF('Inquérito de Caracterização'!D49=0,"??",'Inquérito de Caracterização'!D49)</f>
        <v>??</v>
      </c>
      <c r="U15" s="124" t="str">
        <f>IF('Inquérito de Caracterização'!D50=0,"??",'Inquérito de Caracterização'!D50)</f>
        <v>??</v>
      </c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</row>
    <row r="16" spans="1:33" ht="291" customHeight="1" x14ac:dyDescent="0.2">
      <c r="A16" s="100"/>
      <c r="B16" s="100"/>
      <c r="C16" s="107"/>
      <c r="D16" s="122"/>
      <c r="E16" s="107"/>
      <c r="F16" s="100"/>
      <c r="G16" s="100" t="s">
        <v>332</v>
      </c>
      <c r="H16" s="100" t="s">
        <v>212</v>
      </c>
      <c r="I16" s="100"/>
      <c r="K16" s="123" t="s">
        <v>285</v>
      </c>
      <c r="L16" s="123" t="s">
        <v>289</v>
      </c>
      <c r="M16" s="123" t="s">
        <v>286</v>
      </c>
      <c r="N16" s="123" t="s">
        <v>290</v>
      </c>
      <c r="O16" s="123" t="s">
        <v>291</v>
      </c>
      <c r="P16" s="123" t="s">
        <v>292</v>
      </c>
      <c r="Q16" s="123" t="s">
        <v>293</v>
      </c>
      <c r="R16" s="100"/>
      <c r="S16" s="123" t="str">
        <f>'Inquérito de Caracterização'!B48</f>
        <v>Pediatria Geral 1 da própria instituição (12m)</v>
      </c>
      <c r="T16" s="123" t="str">
        <f>'Inquérito de Caracterização'!B49</f>
        <v>Pediatria Geral 2 da própria instituição (12m)</v>
      </c>
      <c r="U16" s="123" t="str">
        <f>'Inquérito de Caracterização'!B50</f>
        <v>Pediatria Geral 2 de outra instituição (12m)</v>
      </c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</row>
    <row r="17" spans="1:33" x14ac:dyDescent="0.2">
      <c r="A17" s="100"/>
      <c r="B17" s="100"/>
      <c r="C17" s="107"/>
      <c r="D17" s="108"/>
      <c r="E17" s="107"/>
      <c r="F17" s="100"/>
      <c r="G17" s="100" t="s">
        <v>333</v>
      </c>
      <c r="H17" s="100" t="s">
        <v>213</v>
      </c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</row>
    <row r="18" spans="1:33" ht="14.25" customHeight="1" x14ac:dyDescent="0.2">
      <c r="A18" s="100"/>
      <c r="B18" s="100"/>
      <c r="C18" s="300"/>
      <c r="D18" s="301"/>
      <c r="E18" s="301"/>
      <c r="F18" s="100"/>
      <c r="G18" s="100" t="s">
        <v>334</v>
      </c>
      <c r="H18" s="100" t="s">
        <v>214</v>
      </c>
      <c r="I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</row>
    <row r="19" spans="1:33" ht="14.25" customHeight="1" x14ac:dyDescent="0.2">
      <c r="A19" s="100"/>
      <c r="B19" s="100"/>
      <c r="C19" s="300"/>
      <c r="D19" s="301"/>
      <c r="E19" s="301"/>
      <c r="F19" s="100"/>
      <c r="G19" s="100" t="s">
        <v>335</v>
      </c>
      <c r="H19" s="100" t="s">
        <v>215</v>
      </c>
      <c r="I19" s="100"/>
      <c r="K19" s="15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</row>
    <row r="20" spans="1:33" x14ac:dyDescent="0.2">
      <c r="A20" s="100"/>
      <c r="B20" s="100"/>
      <c r="C20" s="301"/>
      <c r="D20" s="302"/>
      <c r="E20" s="301"/>
      <c r="F20" s="100"/>
      <c r="G20" s="100" t="s">
        <v>336</v>
      </c>
      <c r="H20" s="100" t="s">
        <v>216</v>
      </c>
      <c r="I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</row>
    <row r="21" spans="1:33" x14ac:dyDescent="0.2">
      <c r="A21" s="100"/>
      <c r="B21" s="100"/>
      <c r="C21" s="301"/>
      <c r="D21" s="302"/>
      <c r="E21" s="301"/>
      <c r="F21" s="100"/>
      <c r="G21" s="100" t="s">
        <v>337</v>
      </c>
      <c r="H21" s="100" t="s">
        <v>217</v>
      </c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</row>
    <row r="22" spans="1:33" ht="15.75" customHeight="1" x14ac:dyDescent="0.2">
      <c r="A22" s="100"/>
      <c r="B22" s="100"/>
      <c r="C22" s="301"/>
      <c r="D22" s="302"/>
      <c r="E22" s="301"/>
      <c r="F22" s="100"/>
      <c r="G22" s="100" t="s">
        <v>338</v>
      </c>
      <c r="H22" s="100" t="s">
        <v>218</v>
      </c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</row>
    <row r="23" spans="1:33" ht="15.75" customHeight="1" x14ac:dyDescent="0.2">
      <c r="A23" s="100"/>
      <c r="B23" s="100"/>
      <c r="C23" s="301"/>
      <c r="D23" s="302"/>
      <c r="E23" s="301"/>
      <c r="F23" s="100"/>
      <c r="G23" s="100" t="s">
        <v>339</v>
      </c>
      <c r="H23" s="100" t="s">
        <v>354</v>
      </c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</row>
    <row r="24" spans="1:33" ht="15.75" customHeight="1" x14ac:dyDescent="0.2">
      <c r="A24" s="100"/>
      <c r="B24" s="100"/>
      <c r="C24" s="301"/>
      <c r="D24" s="302"/>
      <c r="E24" s="301"/>
      <c r="F24" s="100"/>
      <c r="G24" s="100" t="s">
        <v>340</v>
      </c>
      <c r="H24" s="100" t="s">
        <v>219</v>
      </c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</row>
    <row r="25" spans="1:33" ht="15.75" customHeight="1" x14ac:dyDescent="0.2">
      <c r="A25" s="100"/>
      <c r="B25" s="100"/>
      <c r="C25" s="301"/>
      <c r="D25" s="302"/>
      <c r="E25" s="301"/>
      <c r="F25" s="100"/>
      <c r="G25" s="100" t="s">
        <v>341</v>
      </c>
      <c r="H25" s="100" t="s">
        <v>220</v>
      </c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</row>
    <row r="26" spans="1:33" ht="15.75" customHeight="1" x14ac:dyDescent="0.2">
      <c r="A26" s="100"/>
      <c r="B26" s="100"/>
      <c r="C26" s="301"/>
      <c r="D26" s="301"/>
      <c r="E26" s="301"/>
      <c r="F26" s="100"/>
      <c r="G26" s="100" t="s">
        <v>221</v>
      </c>
      <c r="H26" s="100" t="s">
        <v>222</v>
      </c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</row>
    <row r="27" spans="1:33" ht="15.75" customHeight="1" x14ac:dyDescent="0.2">
      <c r="A27" s="100"/>
      <c r="B27" s="100"/>
      <c r="C27" s="100"/>
      <c r="D27" s="100"/>
      <c r="E27" s="100"/>
      <c r="F27" s="100"/>
      <c r="G27" s="101" t="s">
        <v>224</v>
      </c>
      <c r="H27" s="101" t="s">
        <v>225</v>
      </c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</row>
    <row r="28" spans="1:33" ht="15.75" customHeight="1" x14ac:dyDescent="0.2">
      <c r="B28" s="109">
        <f ca="1">NOW()</f>
        <v>46045.74949814815</v>
      </c>
      <c r="C28" s="110" t="s">
        <v>223</v>
      </c>
      <c r="D28" s="111"/>
      <c r="G28" s="150" t="s">
        <v>342</v>
      </c>
      <c r="H28" s="101" t="s">
        <v>227</v>
      </c>
    </row>
    <row r="29" spans="1:33" ht="15.75" customHeight="1" x14ac:dyDescent="0.2">
      <c r="B29" s="112">
        <f ca="1">YEAR(B28)</f>
        <v>2026</v>
      </c>
      <c r="C29" s="101" t="s">
        <v>226</v>
      </c>
      <c r="D29" s="113"/>
      <c r="G29" s="150" t="s">
        <v>343</v>
      </c>
      <c r="H29" s="101" t="s">
        <v>229</v>
      </c>
    </row>
    <row r="30" spans="1:33" ht="15.75" customHeight="1" x14ac:dyDescent="0.2">
      <c r="B30" s="112">
        <f ca="1">MONTH(B28)</f>
        <v>1</v>
      </c>
      <c r="C30" s="101" t="s">
        <v>228</v>
      </c>
      <c r="D30" s="113"/>
      <c r="G30" s="101" t="s">
        <v>231</v>
      </c>
      <c r="H30" s="101" t="s">
        <v>232</v>
      </c>
    </row>
    <row r="31" spans="1:33" ht="15.75" customHeight="1" x14ac:dyDescent="0.2">
      <c r="B31" s="112">
        <f ca="1">DAY(B28)</f>
        <v>23</v>
      </c>
      <c r="C31" s="101" t="s">
        <v>230</v>
      </c>
      <c r="D31" s="113"/>
      <c r="G31" s="150" t="s">
        <v>344</v>
      </c>
      <c r="H31" s="125" t="s">
        <v>225</v>
      </c>
    </row>
    <row r="32" spans="1:33" ht="15.75" customHeight="1" x14ac:dyDescent="0.2">
      <c r="B32" s="112">
        <f ca="1">HOUR(B28)</f>
        <v>17</v>
      </c>
      <c r="C32" s="101" t="s">
        <v>233</v>
      </c>
      <c r="D32" s="113"/>
      <c r="G32" s="150" t="s">
        <v>345</v>
      </c>
      <c r="H32" s="101" t="s">
        <v>234</v>
      </c>
    </row>
    <row r="33" spans="2:8" ht="15.75" customHeight="1" x14ac:dyDescent="0.2">
      <c r="B33" s="112">
        <f ca="1">MINUTE(B28)</f>
        <v>59</v>
      </c>
      <c r="C33" s="101" t="s">
        <v>235</v>
      </c>
      <c r="D33" s="113"/>
      <c r="G33" s="150" t="s">
        <v>346</v>
      </c>
      <c r="H33" s="101" t="s">
        <v>236</v>
      </c>
    </row>
    <row r="34" spans="2:8" ht="15.75" customHeight="1" x14ac:dyDescent="0.2">
      <c r="B34" s="114">
        <f ca="1">WEEKDAY(B28)</f>
        <v>6</v>
      </c>
      <c r="C34" s="101" t="s">
        <v>237</v>
      </c>
      <c r="D34" s="113"/>
      <c r="G34" s="150" t="s">
        <v>319</v>
      </c>
      <c r="H34" s="101" t="s">
        <v>238</v>
      </c>
    </row>
    <row r="35" spans="2:8" ht="15.75" customHeight="1" x14ac:dyDescent="0.2">
      <c r="B35" s="114"/>
      <c r="D35" s="113"/>
      <c r="G35" s="150" t="s">
        <v>347</v>
      </c>
      <c r="H35" s="150" t="s">
        <v>353</v>
      </c>
    </row>
    <row r="36" spans="2:8" ht="15.75" customHeight="1" x14ac:dyDescent="0.2">
      <c r="B36" s="112" t="str">
        <f ca="1">VLOOKUP(B34,B38:C45,2)</f>
        <v>Sexta-feira</v>
      </c>
      <c r="C36" s="101" t="s">
        <v>237</v>
      </c>
      <c r="D36" s="113"/>
      <c r="G36" s="150" t="s">
        <v>239</v>
      </c>
      <c r="H36" s="101" t="s">
        <v>240</v>
      </c>
    </row>
    <row r="37" spans="2:8" ht="15.75" customHeight="1" x14ac:dyDescent="0.2">
      <c r="B37" s="112" t="str">
        <f ca="1">VLOOKUP(MONTH(B28),B47:C58,2)</f>
        <v>janeiro</v>
      </c>
      <c r="C37" s="101" t="s">
        <v>241</v>
      </c>
      <c r="D37" s="113"/>
      <c r="G37" s="150" t="s">
        <v>348</v>
      </c>
      <c r="H37" s="101" t="s">
        <v>242</v>
      </c>
    </row>
    <row r="38" spans="2:8" ht="15.75" customHeight="1" x14ac:dyDescent="0.2">
      <c r="B38" s="115">
        <v>1</v>
      </c>
      <c r="C38" s="116" t="s">
        <v>243</v>
      </c>
      <c r="D38" s="117"/>
      <c r="G38" s="150" t="s">
        <v>349</v>
      </c>
      <c r="H38" s="101" t="s">
        <v>244</v>
      </c>
    </row>
    <row r="39" spans="2:8" ht="15.75" customHeight="1" x14ac:dyDescent="0.2">
      <c r="B39" s="114">
        <v>2</v>
      </c>
      <c r="C39" s="101" t="s">
        <v>245</v>
      </c>
      <c r="D39" s="113"/>
      <c r="G39" s="150" t="s">
        <v>350</v>
      </c>
      <c r="H39" s="101" t="s">
        <v>225</v>
      </c>
    </row>
    <row r="40" spans="2:8" ht="15.75" customHeight="1" x14ac:dyDescent="0.2">
      <c r="B40" s="114">
        <v>3</v>
      </c>
      <c r="C40" s="101" t="s">
        <v>246</v>
      </c>
      <c r="D40" s="113"/>
      <c r="G40" s="101" t="s">
        <v>247</v>
      </c>
      <c r="H40" s="101" t="s">
        <v>248</v>
      </c>
    </row>
    <row r="41" spans="2:8" ht="15.75" customHeight="1" x14ac:dyDescent="0.2">
      <c r="B41" s="114">
        <v>4</v>
      </c>
      <c r="C41" s="101" t="s">
        <v>249</v>
      </c>
      <c r="D41" s="113"/>
      <c r="G41" s="101" t="s">
        <v>250</v>
      </c>
      <c r="H41" s="101" t="s">
        <v>251</v>
      </c>
    </row>
    <row r="42" spans="2:8" ht="15.75" customHeight="1" x14ac:dyDescent="0.2">
      <c r="B42" s="114">
        <v>5</v>
      </c>
      <c r="C42" s="101" t="s">
        <v>252</v>
      </c>
      <c r="D42" s="113"/>
      <c r="G42" s="101" t="s">
        <v>253</v>
      </c>
      <c r="H42" s="101" t="s">
        <v>254</v>
      </c>
    </row>
    <row r="43" spans="2:8" ht="15.75" customHeight="1" x14ac:dyDescent="0.2">
      <c r="B43" s="114"/>
      <c r="D43" s="113"/>
      <c r="G43" s="150" t="s">
        <v>351</v>
      </c>
      <c r="H43" s="150" t="s">
        <v>352</v>
      </c>
    </row>
    <row r="44" spans="2:8" ht="15.75" customHeight="1" x14ac:dyDescent="0.2">
      <c r="B44" s="114">
        <v>6</v>
      </c>
      <c r="C44" s="101" t="s">
        <v>255</v>
      </c>
      <c r="D44" s="113"/>
      <c r="G44" s="150" t="s">
        <v>256</v>
      </c>
      <c r="H44" s="101" t="s">
        <v>257</v>
      </c>
    </row>
    <row r="45" spans="2:8" ht="15.75" customHeight="1" x14ac:dyDescent="0.2">
      <c r="B45" s="118">
        <v>7</v>
      </c>
      <c r="C45" s="119" t="s">
        <v>258</v>
      </c>
      <c r="D45" s="120"/>
      <c r="G45" s="101" t="s">
        <v>259</v>
      </c>
      <c r="H45" s="101" t="s">
        <v>260</v>
      </c>
    </row>
    <row r="46" spans="2:8" ht="15.75" customHeight="1" x14ac:dyDescent="0.2">
      <c r="B46" s="114"/>
      <c r="D46" s="113"/>
      <c r="G46" s="150" t="s">
        <v>355</v>
      </c>
      <c r="H46" s="150" t="s">
        <v>225</v>
      </c>
    </row>
    <row r="47" spans="2:8" ht="15.75" customHeight="1" x14ac:dyDescent="0.2">
      <c r="B47" s="115">
        <v>1</v>
      </c>
      <c r="C47" s="116" t="s">
        <v>261</v>
      </c>
      <c r="D47" s="117"/>
      <c r="G47" s="150" t="s">
        <v>318</v>
      </c>
      <c r="H47" s="150" t="s">
        <v>217</v>
      </c>
    </row>
    <row r="48" spans="2:8" ht="15.75" customHeight="1" x14ac:dyDescent="0.2">
      <c r="B48" s="114">
        <v>2</v>
      </c>
      <c r="C48" s="101" t="s">
        <v>262</v>
      </c>
      <c r="D48" s="113"/>
      <c r="G48" s="150" t="s">
        <v>317</v>
      </c>
      <c r="H48" s="150" t="s">
        <v>217</v>
      </c>
    </row>
    <row r="49" spans="2:8" ht="15.75" customHeight="1" x14ac:dyDescent="0.2">
      <c r="B49" s="114">
        <v>3</v>
      </c>
      <c r="C49" s="101" t="s">
        <v>263</v>
      </c>
      <c r="D49" s="113"/>
      <c r="G49" s="150" t="s">
        <v>356</v>
      </c>
      <c r="H49" s="150" t="s">
        <v>358</v>
      </c>
    </row>
    <row r="50" spans="2:8" ht="15.75" customHeight="1" x14ac:dyDescent="0.2">
      <c r="B50" s="114">
        <v>4</v>
      </c>
      <c r="C50" s="101" t="s">
        <v>264</v>
      </c>
      <c r="D50" s="113"/>
      <c r="G50" s="150" t="s">
        <v>316</v>
      </c>
      <c r="H50" s="150" t="s">
        <v>357</v>
      </c>
    </row>
    <row r="51" spans="2:8" ht="15.75" customHeight="1" x14ac:dyDescent="0.2">
      <c r="B51" s="114">
        <v>5</v>
      </c>
      <c r="C51" s="101" t="s">
        <v>265</v>
      </c>
      <c r="D51" s="113"/>
      <c r="G51" s="150" t="s">
        <v>315</v>
      </c>
      <c r="H51" s="150" t="s">
        <v>225</v>
      </c>
    </row>
    <row r="52" spans="2:8" ht="15.75" customHeight="1" x14ac:dyDescent="0.2">
      <c r="B52" s="114">
        <v>6</v>
      </c>
      <c r="C52" s="101" t="s">
        <v>266</v>
      </c>
      <c r="D52" s="113"/>
    </row>
    <row r="53" spans="2:8" ht="15.75" customHeight="1" x14ac:dyDescent="0.2">
      <c r="B53" s="114">
        <v>7</v>
      </c>
      <c r="C53" s="101" t="s">
        <v>267</v>
      </c>
      <c r="D53" s="113"/>
    </row>
    <row r="54" spans="2:8" ht="15.75" customHeight="1" x14ac:dyDescent="0.2">
      <c r="B54" s="114">
        <v>8</v>
      </c>
      <c r="C54" s="101" t="s">
        <v>268</v>
      </c>
      <c r="D54" s="113"/>
    </row>
    <row r="55" spans="2:8" ht="15.75" customHeight="1" x14ac:dyDescent="0.2">
      <c r="B55" s="114">
        <v>9</v>
      </c>
      <c r="C55" s="101" t="s">
        <v>269</v>
      </c>
      <c r="D55" s="113"/>
    </row>
    <row r="56" spans="2:8" ht="15.75" customHeight="1" x14ac:dyDescent="0.2">
      <c r="B56" s="114">
        <v>10</v>
      </c>
      <c r="C56" s="101" t="s">
        <v>270</v>
      </c>
      <c r="D56" s="113"/>
    </row>
    <row r="57" spans="2:8" ht="15.75" customHeight="1" x14ac:dyDescent="0.2">
      <c r="B57" s="114">
        <v>11</v>
      </c>
      <c r="C57" s="101" t="s">
        <v>271</v>
      </c>
      <c r="D57" s="113"/>
    </row>
    <row r="58" spans="2:8" ht="15.75" customHeight="1" x14ac:dyDescent="0.2">
      <c r="B58" s="118">
        <v>12</v>
      </c>
      <c r="C58" s="119" t="s">
        <v>272</v>
      </c>
      <c r="D58" s="120"/>
    </row>
    <row r="59" spans="2:8" ht="15.75" customHeight="1" x14ac:dyDescent="0.2"/>
    <row r="60" spans="2:8" ht="15.75" customHeight="1" x14ac:dyDescent="0.2"/>
    <row r="61" spans="2:8" ht="15.75" customHeight="1" x14ac:dyDescent="0.2"/>
    <row r="62" spans="2:8" ht="15.75" customHeight="1" x14ac:dyDescent="0.2"/>
    <row r="63" spans="2:8" ht="15.75" customHeight="1" x14ac:dyDescent="0.2"/>
    <row r="64" spans="2: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spans="2:2" ht="15.75" customHeight="1" x14ac:dyDescent="0.2">
      <c r="B273" s="101" t="str">
        <f ca="1">'--'!B36&amp;", às "</f>
        <v xml:space="preserve">Sexta-feira, às </v>
      </c>
    </row>
    <row r="274" spans="2:2" ht="15.75" customHeight="1" x14ac:dyDescent="0.2"/>
    <row r="275" spans="2:2" ht="15.75" customHeight="1" x14ac:dyDescent="0.2"/>
    <row r="276" spans="2:2" ht="15.75" customHeight="1" x14ac:dyDescent="0.2"/>
    <row r="277" spans="2:2" ht="15.75" customHeight="1" x14ac:dyDescent="0.2"/>
    <row r="278" spans="2:2" ht="15.75" customHeight="1" x14ac:dyDescent="0.2"/>
    <row r="279" spans="2:2" ht="15.75" customHeight="1" x14ac:dyDescent="0.2"/>
    <row r="280" spans="2:2" ht="15.75" customHeight="1" x14ac:dyDescent="0.2"/>
    <row r="281" spans="2:2" ht="15.75" customHeight="1" x14ac:dyDescent="0.2"/>
    <row r="282" spans="2:2" ht="15.75" customHeight="1" x14ac:dyDescent="0.2"/>
    <row r="283" spans="2:2" ht="15.75" customHeight="1" x14ac:dyDescent="0.2"/>
    <row r="284" spans="2:2" ht="15.75" customHeight="1" x14ac:dyDescent="0.2"/>
    <row r="285" spans="2:2" ht="15.75" customHeight="1" x14ac:dyDescent="0.2"/>
    <row r="286" spans="2:2" ht="15.75" customHeight="1" x14ac:dyDescent="0.2"/>
    <row r="287" spans="2:2" ht="15.75" customHeight="1" x14ac:dyDescent="0.2"/>
    <row r="288" spans="2:2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sheetProtection algorithmName="SHA-512" hashValue="RY+hp1o3VBAvZBsny/y6y3P5LqD/Ku1BHt3YSh78kZMbKZcNCvnBZjb6r7EnclBdow03bIRnM2/gKurEctHTbw==" saltValue="B9645T6bDHtH4Gi7XICIRg==" spinCount="100000" sheet="1" selectLockedCells="1" selectUnlockedCells="1"/>
  <mergeCells count="1">
    <mergeCell ref="C18:E26"/>
  </mergeCells>
  <pageMargins left="0.7" right="0.7" top="0.75" bottom="0.75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E n c 1 X K 7 g Y V q m A A A A 9 g A A A B I A H A B D b 2 5 m a W c v U G F j a 2 F n Z S 5 4 b W w g o h g A K K A U A A A A A A A A A A A A A A A A A A A A A A A A A A A A h Y 9 N D o I w G E S v Q r q n P 2 g i k o + S 6 M K N J C Y m x m 1 T K z R C M b R Y 7 u b C I 3 k F M Y q 6 c z l v 3 m L m f r 1 B 1 t d V c F G t 1 Y 1 J E c M U B c r I 5 q B N k a L O H c M Y Z R w 2 Q p 5 E o Y J B N j b p 7 S F F p X P n h B D v P f Y T 3 L Q F i S h l Z J + v t 7 J U t U A f W f + X Q 2 2 s E 0 Y q x G H 3 G s M j z K Z z z G Y x p k B G C L k 2 X y E a 9 j 7 b H w j L r n J d q 7 g y 4 W o B Z I x A 3 h / 4 A 1 B L A w Q U A A I A C A A S d z V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n c 1 X C i K R 7 g O A A A A E Q A A A B M A H A B G b 3 J t d W x h c y 9 T Z W N 0 a W 9 u M S 5 t I K I Y A C i g F A A A A A A A A A A A A A A A A A A A A A A A A A A A A C t O T S 7 J z M 9 T C I b Q h t Y A U E s B A i 0 A F A A C A A g A E n c 1 X K 7 g Y V q m A A A A 9 g A A A B I A A A A A A A A A A A A A A A A A A A A A A E N v b m Z p Z y 9 Q Y W N r Y W d l L n h t b F B L A Q I t A B Q A A g A I A B J 3 N V w P y u m r p A A A A O k A A A A T A A A A A A A A A A A A A A A A A P I A A A B b Q 2 9 u d G V u d F 9 U e X B l c 1 0 u e G 1 s U E s B A i 0 A F A A C A A g A E n c 1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S z o 4 K c c U R G m y g t 8 Z 2 Y 1 f U A A A A A A g A A A A A A E G Y A A A A B A A A g A A A A + i h W q 6 r c h J v B A J 7 e I W 4 O n / I w X 9 m w b J Y Q z 4 G L O 3 D l y c M A A A A A D o A A A A A C A A A g A A A A r 3 O p j i C C r j D I 7 C P D 9 Z O o o e + W 9 i o 1 Y v n 3 r s p C w X v J j L J Q A A A A o p c z b m q B L 1 z 2 9 A N q 8 0 i G + 5 l 7 B O U S V l i I j Y r L i k p Y I C G w u H j s o I w Z h K 5 r f h i Z l 9 s v d i 8 A z K K 6 Z K C d i Q J 4 K E 5 X j L V M 3 z J X t A 9 e O T T / 9 9 O T a Q R A A A A A z s a j V + T a t t f i 5 C V R K / A s h x i D n q 0 M g / 0 h B 2 0 0 5 D g i Y f t W m O / W 3 B u + e F B n 4 P T 3 7 y / s p / a T t q l + B 0 c N L r i Y i a N o V A = = < / D a t a M a s h u p > 
</file>

<file path=customXml/itemProps1.xml><?xml version="1.0" encoding="utf-8"?>
<ds:datastoreItem xmlns:ds="http://schemas.openxmlformats.org/officeDocument/2006/customXml" ds:itemID="{2DAB4686-A5F9-437E-B9E9-FE082B97743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INSTRUÇÕES</vt:lpstr>
      <vt:lpstr>Inquérito de Caracterização</vt:lpstr>
      <vt:lpstr>Sub especialidades</vt:lpstr>
      <vt:lpstr>--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Lurdes Aguíar</dc:creator>
  <cp:keywords/>
  <dc:description/>
  <cp:lastModifiedBy>Rita Teixeira</cp:lastModifiedBy>
  <cp:revision/>
  <cp:lastPrinted>2022-12-04T23:17:35Z</cp:lastPrinted>
  <dcterms:created xsi:type="dcterms:W3CDTF">2020-01-29T11:10:13Z</dcterms:created>
  <dcterms:modified xsi:type="dcterms:W3CDTF">2026-01-23T18:00:20Z</dcterms:modified>
  <cp:category/>
  <cp:contentStatus/>
</cp:coreProperties>
</file>